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8895" yWindow="1095" windowWidth="20835" windowHeight="12600" tabRatio="967"/>
  </bookViews>
  <sheets>
    <sheet name="표지" sheetId="18" r:id="rId1"/>
    <sheet name="총괄표" sheetId="35" r:id="rId2"/>
    <sheet name="세입결산서" sheetId="30" r:id="rId3"/>
    <sheet name="세출결산서" sheetId="38" r:id="rId4"/>
    <sheet name="1.과목전용조서" sheetId="6" r:id="rId5"/>
    <sheet name="2.예비비사용조서" sheetId="7" r:id="rId6"/>
    <sheet name="3.사업수입명세서" sheetId="9" r:id="rId7"/>
    <sheet name="4.정부보조금명세" sheetId="31" r:id="rId8"/>
    <sheet name="5.인건비명세서" sheetId="12" r:id="rId9"/>
    <sheet name="6.후원금수입 및 사용결과보고서" sheetId="29" r:id="rId10"/>
    <sheet name="7.사업비명세서" sheetId="13" r:id="rId11"/>
    <sheet name="8.기타비용명세서" sheetId="36" r:id="rId12"/>
    <sheet name="9.기본재산수입명세서 " sheetId="37" r:id="rId13"/>
    <sheet name="10.현금및예금명세서" sheetId="14" r:id="rId14"/>
    <sheet name="Sheet1" sheetId="39" r:id="rId15"/>
  </sheets>
  <definedNames>
    <definedName name="_xlnm.Print_Area" localSheetId="7">'4.정부보조금명세'!$A$1:$F$37</definedName>
    <definedName name="_xlnm.Print_Area" localSheetId="2">세입결산서!$A$1:$I$53</definedName>
    <definedName name="_xlnm.Print_Area" localSheetId="3">세출결산서!$A$1:$I$131</definedName>
    <definedName name="_xlnm.Print_Area" localSheetId="0">표지!$A$1:$D$24</definedName>
  </definedNames>
  <calcPr calcId="144525"/>
</workbook>
</file>

<file path=xl/calcChain.xml><?xml version="1.0" encoding="utf-8"?>
<calcChain xmlns="http://schemas.openxmlformats.org/spreadsheetml/2006/main">
  <c r="F60" i="29" l="1"/>
  <c r="E60" i="29"/>
  <c r="D28" i="35" l="1"/>
  <c r="F127" i="38"/>
  <c r="F102" i="38"/>
  <c r="H127" i="38"/>
  <c r="F121" i="38" l="1"/>
  <c r="H95" i="38"/>
  <c r="G95" i="38"/>
  <c r="F95" i="38"/>
  <c r="I94" i="38"/>
  <c r="I95" i="38" s="1"/>
  <c r="I93" i="38"/>
  <c r="H89" i="38"/>
  <c r="G89" i="38"/>
  <c r="F89" i="38"/>
  <c r="I88" i="38"/>
  <c r="I89" i="38" s="1"/>
  <c r="I87" i="38"/>
  <c r="H86" i="38"/>
  <c r="G86" i="38"/>
  <c r="F86" i="38"/>
  <c r="I85" i="38"/>
  <c r="I86" i="38" s="1"/>
  <c r="I84" i="38"/>
  <c r="G97" i="38"/>
  <c r="H97" i="38"/>
  <c r="G96" i="38"/>
  <c r="H96" i="38"/>
  <c r="F97" i="38"/>
  <c r="F96" i="38"/>
  <c r="I90" i="38"/>
  <c r="I91" i="38"/>
  <c r="F92" i="38"/>
  <c r="G92" i="38"/>
  <c r="H92" i="38"/>
  <c r="G61" i="38"/>
  <c r="H61" i="38"/>
  <c r="G60" i="38"/>
  <c r="H60" i="38"/>
  <c r="F61" i="38"/>
  <c r="F60" i="38"/>
  <c r="H56" i="38"/>
  <c r="G56" i="38"/>
  <c r="F56" i="38"/>
  <c r="I55" i="38"/>
  <c r="I54" i="38"/>
  <c r="I92" i="38" l="1"/>
  <c r="I56" i="38"/>
  <c r="G62" i="38"/>
  <c r="H62" i="38"/>
  <c r="I79" i="38"/>
  <c r="I97" i="38"/>
  <c r="I96" i="38"/>
  <c r="H115" i="38"/>
  <c r="I112" i="38"/>
  <c r="G121" i="38"/>
  <c r="H121" i="38"/>
  <c r="G120" i="38"/>
  <c r="H120" i="38"/>
  <c r="I120" i="38" s="1"/>
  <c r="F120" i="38"/>
  <c r="I121" i="38" l="1"/>
  <c r="G98" i="38"/>
  <c r="H98" i="38"/>
  <c r="D37" i="31"/>
  <c r="D24" i="31"/>
  <c r="J6" i="12" l="1"/>
  <c r="C13" i="13"/>
  <c r="F29" i="29"/>
  <c r="E5" i="12" l="1"/>
  <c r="F5" i="12"/>
  <c r="G5" i="12"/>
  <c r="H5" i="12"/>
  <c r="I5" i="12"/>
  <c r="D5" i="12"/>
  <c r="D21" i="35" l="1"/>
  <c r="D20" i="35"/>
  <c r="H6" i="35"/>
  <c r="I58" i="38" l="1"/>
  <c r="I57" i="38"/>
  <c r="G127" i="38"/>
  <c r="G126" i="38"/>
  <c r="H126" i="38"/>
  <c r="F126" i="38"/>
  <c r="G35" i="30"/>
  <c r="F35" i="30"/>
  <c r="G34" i="30"/>
  <c r="H34" i="30"/>
  <c r="I34" i="30" s="1"/>
  <c r="G33" i="30"/>
  <c r="H33" i="30"/>
  <c r="I33" i="30" s="1"/>
  <c r="I29" i="30"/>
  <c r="G29" i="30"/>
  <c r="H29" i="30"/>
  <c r="G28" i="30"/>
  <c r="H28" i="30"/>
  <c r="F28" i="30"/>
  <c r="I28" i="30"/>
  <c r="G27" i="30"/>
  <c r="H27" i="30"/>
  <c r="F29" i="30"/>
  <c r="F27" i="30"/>
  <c r="G22" i="30"/>
  <c r="H22" i="30"/>
  <c r="F22" i="30"/>
  <c r="G21" i="30"/>
  <c r="H21" i="30"/>
  <c r="F21" i="30"/>
  <c r="G16" i="30"/>
  <c r="G17" i="30" s="1"/>
  <c r="H16" i="30"/>
  <c r="F16" i="30"/>
  <c r="G15" i="30"/>
  <c r="H15" i="30"/>
  <c r="F15" i="30"/>
  <c r="I10" i="30"/>
  <c r="I9" i="30"/>
  <c r="G11" i="30"/>
  <c r="H11" i="30"/>
  <c r="F11" i="30"/>
  <c r="I12" i="30"/>
  <c r="G115" i="38"/>
  <c r="G116" i="38" s="1"/>
  <c r="G114" i="38"/>
  <c r="H114" i="38"/>
  <c r="F115" i="38"/>
  <c r="F114" i="38"/>
  <c r="G103" i="38"/>
  <c r="H103" i="38"/>
  <c r="F103" i="38"/>
  <c r="G102" i="38"/>
  <c r="H102" i="38"/>
  <c r="G101" i="38"/>
  <c r="G104" i="38" s="1"/>
  <c r="H101" i="38"/>
  <c r="H104" i="38" s="1"/>
  <c r="F101" i="38"/>
  <c r="F104" i="38" s="1"/>
  <c r="G128" i="38" l="1"/>
  <c r="H128" i="38"/>
  <c r="I114" i="38"/>
  <c r="H23" i="35" s="1"/>
  <c r="H25" i="35" s="1"/>
  <c r="I102" i="38"/>
  <c r="F98" i="38"/>
  <c r="I35" i="30"/>
  <c r="H35" i="30"/>
  <c r="I11" i="30"/>
  <c r="I115" i="38"/>
  <c r="H17" i="30"/>
  <c r="I16" i="30"/>
  <c r="I22" i="30"/>
  <c r="I21" i="30"/>
  <c r="F17" i="30"/>
  <c r="I15" i="30"/>
  <c r="H116" i="38"/>
  <c r="I103" i="38"/>
  <c r="I116" i="38" l="1"/>
  <c r="I23" i="30"/>
  <c r="I17" i="30"/>
  <c r="H63" i="38" l="1"/>
  <c r="H34" i="35"/>
  <c r="F128" i="38"/>
  <c r="F125" i="38"/>
  <c r="F116" i="38"/>
  <c r="I111" i="38"/>
  <c r="G113" i="38"/>
  <c r="H113" i="38"/>
  <c r="H32" i="30"/>
  <c r="F32" i="30"/>
  <c r="G59" i="38"/>
  <c r="H59" i="38"/>
  <c r="I59" i="38"/>
  <c r="G14" i="38"/>
  <c r="H14" i="38"/>
  <c r="G11" i="38"/>
  <c r="H11" i="38"/>
  <c r="I113" i="38" l="1"/>
  <c r="H31" i="35"/>
  <c r="D31" i="35"/>
  <c r="D25" i="35"/>
  <c r="F119" i="38"/>
  <c r="F122" i="38" s="1"/>
  <c r="F27" i="38"/>
  <c r="F28" i="38"/>
  <c r="F11" i="38"/>
  <c r="I13" i="38"/>
  <c r="I12" i="38"/>
  <c r="F14" i="38"/>
  <c r="F80" i="29"/>
  <c r="F59" i="38"/>
  <c r="F17" i="38"/>
  <c r="D11" i="31"/>
  <c r="D5" i="31" s="1"/>
  <c r="G50" i="29"/>
  <c r="H64" i="38"/>
  <c r="H106" i="38"/>
  <c r="H105" i="38"/>
  <c r="G106" i="38"/>
  <c r="G105" i="38"/>
  <c r="F106" i="38"/>
  <c r="F105" i="38"/>
  <c r="F73" i="38"/>
  <c r="F72" i="38"/>
  <c r="I126" i="38"/>
  <c r="H125" i="38"/>
  <c r="G125" i="38"/>
  <c r="I124" i="38"/>
  <c r="I123" i="38"/>
  <c r="H119" i="38"/>
  <c r="H122" i="38" s="1"/>
  <c r="G119" i="38"/>
  <c r="G122" i="38" s="1"/>
  <c r="I118" i="38"/>
  <c r="I117" i="38"/>
  <c r="H28" i="35" s="1"/>
  <c r="I100" i="38"/>
  <c r="I99" i="38"/>
  <c r="H83" i="38"/>
  <c r="G83" i="38"/>
  <c r="F83" i="38"/>
  <c r="I82" i="38"/>
  <c r="I81" i="38"/>
  <c r="H80" i="38"/>
  <c r="G80" i="38"/>
  <c r="F80" i="38"/>
  <c r="I78" i="38"/>
  <c r="G67" i="38"/>
  <c r="I67" i="38" s="1"/>
  <c r="G66" i="38"/>
  <c r="G65" i="38"/>
  <c r="H53" i="38"/>
  <c r="G53" i="38"/>
  <c r="F53" i="38"/>
  <c r="I52" i="38"/>
  <c r="I51" i="38"/>
  <c r="H50" i="38"/>
  <c r="G50" i="38"/>
  <c r="F50" i="38"/>
  <c r="I49" i="38"/>
  <c r="I48" i="38"/>
  <c r="H47" i="38"/>
  <c r="G47" i="38"/>
  <c r="F47" i="38"/>
  <c r="I46" i="38"/>
  <c r="I45" i="38"/>
  <c r="H44" i="38"/>
  <c r="G44" i="38"/>
  <c r="F44" i="38"/>
  <c r="I43" i="38"/>
  <c r="I42" i="38"/>
  <c r="H37" i="38"/>
  <c r="G37" i="38"/>
  <c r="F37" i="38"/>
  <c r="H36" i="38"/>
  <c r="G36" i="38"/>
  <c r="F36" i="38"/>
  <c r="H35" i="38"/>
  <c r="G35" i="38"/>
  <c r="F35" i="38"/>
  <c r="I34" i="38"/>
  <c r="I33" i="38"/>
  <c r="H32" i="38"/>
  <c r="G32" i="38"/>
  <c r="F32" i="38"/>
  <c r="I31" i="38"/>
  <c r="I30" i="38"/>
  <c r="H28" i="38"/>
  <c r="G28" i="38"/>
  <c r="H27" i="38"/>
  <c r="G27" i="38"/>
  <c r="G69" i="38" s="1"/>
  <c r="H26" i="38"/>
  <c r="G26" i="38"/>
  <c r="F26" i="38"/>
  <c r="I25" i="38"/>
  <c r="B11" i="12" s="1"/>
  <c r="I24" i="38"/>
  <c r="H23" i="38"/>
  <c r="G23" i="38"/>
  <c r="F23" i="38"/>
  <c r="I22" i="38"/>
  <c r="B10" i="12" s="1"/>
  <c r="I21" i="38"/>
  <c r="H20" i="38"/>
  <c r="G20" i="38"/>
  <c r="F20" i="38"/>
  <c r="I19" i="38"/>
  <c r="B9" i="12" s="1"/>
  <c r="I18" i="38"/>
  <c r="H17" i="38"/>
  <c r="G17" i="38"/>
  <c r="I16" i="38"/>
  <c r="I15" i="38"/>
  <c r="I10" i="38"/>
  <c r="I9" i="38"/>
  <c r="H8" i="38"/>
  <c r="G8" i="38"/>
  <c r="F8" i="38"/>
  <c r="I7" i="38"/>
  <c r="B6" i="12" s="1"/>
  <c r="I6" i="38"/>
  <c r="H49" i="30"/>
  <c r="G49" i="30"/>
  <c r="F49" i="30"/>
  <c r="H48" i="30"/>
  <c r="G48" i="30"/>
  <c r="F48" i="30"/>
  <c r="H47" i="30"/>
  <c r="G47" i="30"/>
  <c r="F47" i="30"/>
  <c r="I46" i="30"/>
  <c r="D33" i="35" s="1"/>
  <c r="I45" i="30"/>
  <c r="D32" i="35" s="1"/>
  <c r="D34" i="35" s="1"/>
  <c r="G44" i="30"/>
  <c r="I43" i="30"/>
  <c r="I42" i="30"/>
  <c r="H40" i="30"/>
  <c r="G40" i="30"/>
  <c r="F40" i="30"/>
  <c r="H39" i="30"/>
  <c r="G39" i="30"/>
  <c r="F39" i="30"/>
  <c r="H38" i="30"/>
  <c r="H41" i="30" s="1"/>
  <c r="G38" i="30"/>
  <c r="G41" i="30" s="1"/>
  <c r="F38" i="30"/>
  <c r="F41" i="30" s="1"/>
  <c r="I37" i="30"/>
  <c r="I40" i="30" s="1"/>
  <c r="I36" i="30"/>
  <c r="I39" i="30" s="1"/>
  <c r="G52" i="30"/>
  <c r="F34" i="30"/>
  <c r="F52" i="30" s="1"/>
  <c r="F33" i="30"/>
  <c r="G32" i="30"/>
  <c r="I31" i="30"/>
  <c r="I30" i="30"/>
  <c r="F51" i="30"/>
  <c r="H26" i="30"/>
  <c r="G26" i="30"/>
  <c r="F26" i="30"/>
  <c r="I25" i="30"/>
  <c r="I24" i="30"/>
  <c r="H20" i="30"/>
  <c r="H23" i="30" s="1"/>
  <c r="G20" i="30"/>
  <c r="G23" i="30" s="1"/>
  <c r="F20" i="30"/>
  <c r="F23" i="30" s="1"/>
  <c r="I19" i="30"/>
  <c r="I18" i="30"/>
  <c r="H14" i="30"/>
  <c r="G14" i="30"/>
  <c r="F14" i="30"/>
  <c r="I13" i="30"/>
  <c r="H8" i="30"/>
  <c r="G8" i="30"/>
  <c r="F8" i="30"/>
  <c r="I7" i="30"/>
  <c r="I6" i="30"/>
  <c r="I122" i="38" l="1"/>
  <c r="I105" i="38"/>
  <c r="I101" i="38"/>
  <c r="I104" i="38" s="1"/>
  <c r="B8" i="12"/>
  <c r="H52" i="30"/>
  <c r="I52" i="30" s="1"/>
  <c r="G51" i="30"/>
  <c r="G53" i="30" s="1"/>
  <c r="I27" i="30"/>
  <c r="H51" i="30"/>
  <c r="F53" i="30"/>
  <c r="F50" i="30"/>
  <c r="H50" i="30"/>
  <c r="I49" i="30"/>
  <c r="G50" i="30"/>
  <c r="I48" i="30"/>
  <c r="I26" i="30"/>
  <c r="I14" i="30"/>
  <c r="I61" i="38"/>
  <c r="G70" i="38"/>
  <c r="G71" i="38" s="1"/>
  <c r="I27" i="38"/>
  <c r="H107" i="38"/>
  <c r="G107" i="38"/>
  <c r="F107" i="38"/>
  <c r="F64" i="38"/>
  <c r="I64" i="38" s="1"/>
  <c r="I28" i="38"/>
  <c r="I36" i="38"/>
  <c r="F74" i="38"/>
  <c r="F62" i="38"/>
  <c r="I20" i="30"/>
  <c r="I11" i="38"/>
  <c r="I14" i="38"/>
  <c r="I37" i="38"/>
  <c r="I125" i="38"/>
  <c r="I60" i="38"/>
  <c r="I20" i="38"/>
  <c r="I26" i="38"/>
  <c r="H73" i="38"/>
  <c r="H130" i="38" s="1"/>
  <c r="G72" i="38"/>
  <c r="G73" i="38"/>
  <c r="F63" i="38"/>
  <c r="F129" i="38" s="1"/>
  <c r="G29" i="38"/>
  <c r="G68" i="38"/>
  <c r="H29" i="38"/>
  <c r="I83" i="38"/>
  <c r="I53" i="38"/>
  <c r="I50" i="38"/>
  <c r="I47" i="38"/>
  <c r="F68" i="38"/>
  <c r="I35" i="38"/>
  <c r="I23" i="38"/>
  <c r="I17" i="38"/>
  <c r="F29" i="38"/>
  <c r="I47" i="30"/>
  <c r="F71" i="38"/>
  <c r="I8" i="38"/>
  <c r="I32" i="38"/>
  <c r="G38" i="38"/>
  <c r="I44" i="38"/>
  <c r="I80" i="38"/>
  <c r="I119" i="38"/>
  <c r="I127" i="38"/>
  <c r="I128" i="38" s="1"/>
  <c r="F38" i="38"/>
  <c r="H38" i="38"/>
  <c r="I8" i="30"/>
  <c r="I32" i="30"/>
  <c r="I38" i="30"/>
  <c r="I41" i="30" s="1"/>
  <c r="I44" i="30"/>
  <c r="I70" i="38" l="1"/>
  <c r="I98" i="38"/>
  <c r="F130" i="38"/>
  <c r="F131" i="38" s="1"/>
  <c r="I62" i="38"/>
  <c r="H53" i="30"/>
  <c r="I63" i="38"/>
  <c r="I51" i="30"/>
  <c r="I53" i="30" s="1"/>
  <c r="I50" i="30"/>
  <c r="I106" i="38"/>
  <c r="I107" i="38" s="1"/>
  <c r="G74" i="38"/>
  <c r="I38" i="38"/>
  <c r="I29" i="38"/>
  <c r="F65" i="38"/>
  <c r="I73" i="38"/>
  <c r="I130" i="38" l="1"/>
  <c r="H16" i="35"/>
  <c r="H5" i="35"/>
  <c r="H7" i="35" s="1"/>
  <c r="H22" i="35"/>
  <c r="D6" i="35"/>
  <c r="D5" i="35"/>
  <c r="D22" i="35"/>
  <c r="H19" i="35"/>
  <c r="D16" i="35"/>
  <c r="H13" i="35"/>
  <c r="H10" i="35"/>
  <c r="D10" i="35"/>
  <c r="D7" i="35" l="1"/>
  <c r="C10" i="31"/>
  <c r="E8" i="31"/>
  <c r="E9" i="31" s="1"/>
  <c r="E10" i="31" s="1"/>
  <c r="E12" i="31" l="1"/>
  <c r="J5" i="12"/>
  <c r="B5" i="12"/>
  <c r="H65" i="38"/>
  <c r="H68" i="38" l="1"/>
  <c r="I66" i="38"/>
  <c r="I68" i="38" s="1"/>
  <c r="I65" i="38"/>
  <c r="I69" i="38"/>
  <c r="I71" i="38" l="1"/>
  <c r="H71" i="38"/>
  <c r="H72" i="38"/>
  <c r="H129" i="38" s="1"/>
  <c r="H131" i="38" l="1"/>
  <c r="H74" i="38"/>
  <c r="I72" i="38"/>
  <c r="I74" i="38" l="1"/>
  <c r="I129" i="38"/>
  <c r="I131" i="38" l="1"/>
</calcChain>
</file>

<file path=xl/sharedStrings.xml><?xml version="1.0" encoding="utf-8"?>
<sst xmlns="http://schemas.openxmlformats.org/spreadsheetml/2006/main" count="865" uniqueCount="346">
  <si>
    <t>사용일자</t>
    <phoneticPr fontId="3" type="noConversion"/>
  </si>
  <si>
    <t>사용내역</t>
    <phoneticPr fontId="3" type="noConversion"/>
  </si>
  <si>
    <t>비   고</t>
    <phoneticPr fontId="3" type="noConversion"/>
  </si>
  <si>
    <t>190㎜×268㎜</t>
  </si>
  <si>
    <t>87. 5 . 29. 승인</t>
  </si>
  <si>
    <t>(신문용지54g/㎡)</t>
  </si>
  <si>
    <t>산출내역</t>
    <phoneticPr fontId="3" type="noConversion"/>
  </si>
  <si>
    <t xml:space="preserve"> 87. 5 . 29. 승인</t>
  </si>
  <si>
    <t>비고</t>
    <phoneticPr fontId="3" type="noConversion"/>
  </si>
  <si>
    <t>급여</t>
  </si>
  <si>
    <t>구   분</t>
    <phoneticPr fontId="3" type="noConversion"/>
  </si>
  <si>
    <t>금   액</t>
    <phoneticPr fontId="3" type="noConversion"/>
  </si>
  <si>
    <t>합       계</t>
    <phoneticPr fontId="3" type="noConversion"/>
  </si>
  <si>
    <t>(급여+</t>
    <phoneticPr fontId="3" type="noConversion"/>
  </si>
  <si>
    <t>퇴직 적립+</t>
    <phoneticPr fontId="3" type="noConversion"/>
  </si>
  <si>
    <t>사회보험+</t>
    <phoneticPr fontId="3" type="noConversion"/>
  </si>
  <si>
    <t>[별지 제7호서식]</t>
    <phoneticPr fontId="3" type="noConversion"/>
  </si>
  <si>
    <t>사   유</t>
    <phoneticPr fontId="3" type="noConversion"/>
  </si>
  <si>
    <t>3106-76일</t>
    <phoneticPr fontId="3" type="noConversion"/>
  </si>
  <si>
    <t>운영비</t>
    <phoneticPr fontId="3" type="noConversion"/>
  </si>
  <si>
    <t>[별지 제6호서식]</t>
    <phoneticPr fontId="3" type="noConversion"/>
  </si>
  <si>
    <t>과     목</t>
    <phoneticPr fontId="3" type="noConversion"/>
  </si>
  <si>
    <t>전   용
연월일</t>
    <phoneticPr fontId="3" type="noConversion"/>
  </si>
  <si>
    <t>예산액
(1)</t>
    <phoneticPr fontId="3" type="noConversion"/>
  </si>
  <si>
    <t>전용액
(2)</t>
    <phoneticPr fontId="3" type="noConversion"/>
  </si>
  <si>
    <t>예산현액
(1+2=3)</t>
    <phoneticPr fontId="3" type="noConversion"/>
  </si>
  <si>
    <t>지불액
(4)</t>
    <phoneticPr fontId="3" type="noConversion"/>
  </si>
  <si>
    <t>불용액
(3-4)</t>
    <phoneticPr fontId="3" type="noConversion"/>
  </si>
  <si>
    <t>전용사유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</si>
  <si>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</si>
  <si>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</si>
  <si>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</si>
  <si>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3106-67일  87. 5 . 29. 승인</t>
    <phoneticPr fontId="3" type="noConversion"/>
  </si>
  <si>
    <t>190㎜×268㎜ (신문용지54g/㎡)</t>
    <phoneticPr fontId="3" type="noConversion"/>
  </si>
  <si>
    <t>비고</t>
    <phoneticPr fontId="3" type="noConversion"/>
  </si>
  <si>
    <t>수량</t>
    <phoneticPr fontId="3" type="noConversion"/>
  </si>
  <si>
    <t>품명</t>
    <phoneticPr fontId="3" type="noConversion"/>
  </si>
  <si>
    <t>내역</t>
    <phoneticPr fontId="3" type="noConversion"/>
  </si>
  <si>
    <t>산출내역</t>
    <phoneticPr fontId="3" type="noConversion"/>
  </si>
  <si>
    <t>[별지 제17호서식]</t>
    <phoneticPr fontId="3" type="noConversion"/>
  </si>
  <si>
    <t>사업종류</t>
    <phoneticPr fontId="3" type="noConversion"/>
  </si>
  <si>
    <t>내   역</t>
    <phoneticPr fontId="3" type="noConversion"/>
  </si>
  <si>
    <t>금   액</t>
    <phoneticPr fontId="3" type="noConversion"/>
  </si>
  <si>
    <t>산출내역</t>
    <phoneticPr fontId="3" type="noConversion"/>
  </si>
  <si>
    <t>비   고</t>
    <phoneticPr fontId="3" type="noConversion"/>
  </si>
  <si>
    <t>3106-77일</t>
    <phoneticPr fontId="3" type="noConversion"/>
  </si>
  <si>
    <t xml:space="preserve"> (신문용지54g/㎡)</t>
    <phoneticPr fontId="3" type="noConversion"/>
  </si>
  <si>
    <t>[별지 제18호서식] &lt;개정 98·1·7&gt;</t>
    <phoneticPr fontId="3" type="noConversion"/>
  </si>
  <si>
    <t>수령일</t>
    <phoneticPr fontId="3" type="noConversion"/>
  </si>
  <si>
    <t>보조구분</t>
    <phoneticPr fontId="3" type="noConversion"/>
  </si>
  <si>
    <t>보조내역</t>
    <phoneticPr fontId="3" type="noConversion"/>
  </si>
  <si>
    <t>보조기관</t>
    <phoneticPr fontId="3" type="noConversion"/>
  </si>
  <si>
    <t>산출내역</t>
    <phoneticPr fontId="3" type="noConversion"/>
  </si>
  <si>
    <t>[별지 제19호서식]</t>
    <phoneticPr fontId="3" type="noConversion"/>
  </si>
  <si>
    <t>연월일</t>
    <phoneticPr fontId="3" type="noConversion"/>
  </si>
  <si>
    <t>후원금의 종류</t>
    <phoneticPr fontId="3" type="noConversion"/>
  </si>
  <si>
    <t>후원자</t>
    <phoneticPr fontId="3" type="noConversion"/>
  </si>
  <si>
    <t>2. 후원금(물품) 수입명세서</t>
    <phoneticPr fontId="3" type="noConversion"/>
  </si>
  <si>
    <t>[별지 제20호서식]</t>
    <phoneticPr fontId="3" type="noConversion"/>
  </si>
  <si>
    <t>[별지 제21호서식]</t>
    <phoneticPr fontId="3" type="noConversion"/>
  </si>
  <si>
    <t>구   분</t>
    <phoneticPr fontId="3" type="noConversion"/>
  </si>
  <si>
    <t>내   역</t>
    <phoneticPr fontId="3" type="noConversion"/>
  </si>
  <si>
    <t>금   액</t>
    <phoneticPr fontId="3" type="noConversion"/>
  </si>
  <si>
    <t>비   고</t>
    <phoneticPr fontId="3" type="noConversion"/>
  </si>
  <si>
    <t xml:space="preserve"> </t>
    <phoneticPr fontId="3" type="noConversion"/>
  </si>
  <si>
    <t>190㎜×268㎜</t>
    <phoneticPr fontId="3" type="noConversion"/>
  </si>
  <si>
    <t>87. 5 29 승인</t>
    <phoneticPr fontId="3" type="noConversion"/>
  </si>
  <si>
    <t>(신문용지 54g/㎡)</t>
    <phoneticPr fontId="3" type="noConversion"/>
  </si>
  <si>
    <t>금액</t>
    <phoneticPr fontId="3" type="noConversion"/>
  </si>
  <si>
    <t>해 당 사 항 없 음</t>
    <phoneticPr fontId="3" type="noConversion"/>
  </si>
  <si>
    <t>해 당 사 항 없 음</t>
    <phoneticPr fontId="3" type="noConversion"/>
  </si>
  <si>
    <t>동래구청</t>
    <phoneticPr fontId="3" type="noConversion"/>
  </si>
  <si>
    <t>3. 후원금(금전) 사용명세서</t>
    <phoneticPr fontId="3" type="noConversion"/>
  </si>
  <si>
    <t>사용일자</t>
  </si>
  <si>
    <t>비고</t>
  </si>
  <si>
    <t>4. 후원금(물품)사용명세서</t>
    <phoneticPr fontId="3" type="noConversion"/>
  </si>
  <si>
    <t>생계비</t>
    <phoneticPr fontId="3" type="noConversion"/>
  </si>
  <si>
    <t>운영비</t>
    <phoneticPr fontId="3" type="noConversion"/>
  </si>
  <si>
    <t>해당사항 없음</t>
    <phoneticPr fontId="3" type="noConversion"/>
  </si>
  <si>
    <t>5. 후원금 전용계좌</t>
    <phoneticPr fontId="3" type="noConversion"/>
  </si>
  <si>
    <t>(단위 : 원)</t>
    <phoneticPr fontId="3" type="noConversion"/>
  </si>
  <si>
    <t>시비</t>
    <phoneticPr fontId="3" type="noConversion"/>
  </si>
  <si>
    <t>퇴직금 및 
퇴직적립금</t>
    <phoneticPr fontId="3" type="noConversion"/>
  </si>
  <si>
    <t>수용기관경비</t>
    <phoneticPr fontId="3" type="noConversion"/>
  </si>
  <si>
    <t>금액</t>
    <phoneticPr fontId="3" type="noConversion"/>
  </si>
  <si>
    <t>산출기준</t>
    <phoneticPr fontId="3" type="noConversion"/>
  </si>
  <si>
    <t>사용내역</t>
    <phoneticPr fontId="3" type="noConversion"/>
  </si>
  <si>
    <t>계좌명의</t>
    <phoneticPr fontId="3" type="noConversion"/>
  </si>
  <si>
    <t>금융기관 등의 명칭</t>
    <phoneticPr fontId="3" type="noConversion"/>
  </si>
  <si>
    <t>부산은행</t>
    <phoneticPr fontId="3" type="noConversion"/>
  </si>
  <si>
    <t>104-13-000992-6</t>
    <phoneticPr fontId="3" type="noConversion"/>
  </si>
  <si>
    <t>계좌번호</t>
    <phoneticPr fontId="3" type="noConversion"/>
  </si>
  <si>
    <t>구분</t>
  </si>
  <si>
    <t>예 산</t>
  </si>
  <si>
    <t>세 입 합 계</t>
  </si>
  <si>
    <t>결 산</t>
  </si>
  <si>
    <t>증 감</t>
  </si>
  <si>
    <t>난방비</t>
    <phoneticPr fontId="3" type="noConversion"/>
  </si>
  <si>
    <t>기타후생)</t>
    <phoneticPr fontId="3" type="noConversion"/>
  </si>
  <si>
    <t>기타후생</t>
    <phoneticPr fontId="3" type="noConversion"/>
  </si>
  <si>
    <t>동래구청</t>
    <phoneticPr fontId="3" type="noConversion"/>
  </si>
  <si>
    <t>국시비</t>
    <phoneticPr fontId="3" type="noConversion"/>
  </si>
  <si>
    <t>운영비</t>
    <phoneticPr fontId="3" type="noConversion"/>
  </si>
  <si>
    <t>[누    계]</t>
    <phoneticPr fontId="3" type="noConversion"/>
  </si>
  <si>
    <t>비</t>
    <phoneticPr fontId="3" type="noConversion"/>
  </si>
  <si>
    <t>고</t>
    <phoneticPr fontId="3" type="noConversion"/>
  </si>
  <si>
    <t>동래구청</t>
    <phoneticPr fontId="3" type="noConversion"/>
  </si>
  <si>
    <t>생계비</t>
    <phoneticPr fontId="3" type="noConversion"/>
  </si>
  <si>
    <t>[별지 제16호서식]</t>
    <phoneticPr fontId="3" type="noConversion"/>
  </si>
  <si>
    <t>재산종류</t>
    <phoneticPr fontId="3" type="noConversion"/>
  </si>
  <si>
    <t>평가액</t>
    <phoneticPr fontId="3" type="noConversion"/>
  </si>
  <si>
    <t>수입액</t>
    <phoneticPr fontId="3" type="noConversion"/>
  </si>
  <si>
    <t>산출기초</t>
    <phoneticPr fontId="3" type="noConversion"/>
  </si>
  <si>
    <t>운영방법</t>
    <phoneticPr fontId="3" type="noConversion"/>
  </si>
  <si>
    <t>수 량</t>
    <phoneticPr fontId="3" type="noConversion"/>
  </si>
  <si>
    <t>운영비</t>
  </si>
  <si>
    <t>생계비</t>
  </si>
  <si>
    <t>후원금</t>
  </si>
  <si>
    <t>과목</t>
  </si>
  <si>
    <t>정부</t>
  </si>
  <si>
    <t>보조금</t>
  </si>
  <si>
    <t>시설</t>
  </si>
  <si>
    <t>부담금</t>
  </si>
  <si>
    <t>계</t>
  </si>
  <si>
    <t>관</t>
  </si>
  <si>
    <t>항</t>
  </si>
  <si>
    <t>목</t>
  </si>
  <si>
    <t>예산</t>
  </si>
  <si>
    <t>결산</t>
  </si>
  <si>
    <t>증감</t>
  </si>
  <si>
    <t>후원금수입</t>
  </si>
  <si>
    <t>전입금</t>
  </si>
  <si>
    <t>반납금</t>
  </si>
  <si>
    <t>전년도반납금</t>
  </si>
  <si>
    <t>이월금</t>
  </si>
  <si>
    <t>기타예금이자수입</t>
  </si>
  <si>
    <t>[별지 제5호의4서식] &lt;개정 2009.2.5&gt;</t>
  </si>
  <si>
    <t>시설부담금</t>
  </si>
  <si>
    <t>사무비</t>
  </si>
  <si>
    <t>인건비</t>
  </si>
  <si>
    <t>퇴직금및퇴직적립금</t>
  </si>
  <si>
    <t>기타후생경비</t>
  </si>
  <si>
    <t>소 계</t>
  </si>
  <si>
    <t>회의비</t>
  </si>
  <si>
    <t>합 계</t>
  </si>
  <si>
    <t>사업비</t>
  </si>
  <si>
    <t>수용기관경비</t>
  </si>
  <si>
    <t>잡지출</t>
  </si>
  <si>
    <t>현금및예금명세서</t>
    <phoneticPr fontId="3" type="noConversion"/>
  </si>
  <si>
    <t>구 분</t>
    <phoneticPr fontId="3" type="noConversion"/>
  </si>
  <si>
    <t>예금종류</t>
    <phoneticPr fontId="3" type="noConversion"/>
  </si>
  <si>
    <t>예치은행</t>
    <phoneticPr fontId="3" type="noConversion"/>
  </si>
  <si>
    <t>계좌번호</t>
    <phoneticPr fontId="3" type="noConversion"/>
  </si>
  <si>
    <t>전년도이월액</t>
    <phoneticPr fontId="3" type="noConversion"/>
  </si>
  <si>
    <t>현재잔액</t>
    <phoneticPr fontId="3" type="noConversion"/>
  </si>
  <si>
    <t>비 고</t>
    <phoneticPr fontId="3" type="noConversion"/>
  </si>
  <si>
    <t>예금</t>
    <phoneticPr fontId="3" type="noConversion"/>
  </si>
  <si>
    <t>기업자유</t>
    <phoneticPr fontId="3" type="noConversion"/>
  </si>
  <si>
    <t>부산은행</t>
    <phoneticPr fontId="3" type="noConversion"/>
  </si>
  <si>
    <t>104-13-000992-6</t>
    <phoneticPr fontId="3" type="noConversion"/>
  </si>
  <si>
    <t>후원금</t>
    <phoneticPr fontId="3" type="noConversion"/>
  </si>
  <si>
    <t>의료비</t>
    <phoneticPr fontId="3" type="noConversion"/>
  </si>
  <si>
    <t>난방비(연료비포함)</t>
    <phoneticPr fontId="3" type="noConversion"/>
  </si>
  <si>
    <t>[별지 제5호의3서식] &lt;개정 2009.2.5&gt;</t>
  </si>
  <si>
    <t>세입결산서(시설용)</t>
  </si>
  <si>
    <t>법인전입금</t>
  </si>
  <si>
    <t>전년도이월금</t>
  </si>
  <si>
    <t>총 계</t>
  </si>
  <si>
    <t>급 여</t>
  </si>
  <si>
    <t>직원복지수당</t>
  </si>
  <si>
    <t>사회보험부담비 용</t>
  </si>
  <si>
    <t>210mm×297mm(일반용지 60g/㎡(재활용품))</t>
  </si>
  <si>
    <t>자산
취득비</t>
  </si>
  <si>
    <t>시설
장비
유지비</t>
  </si>
  <si>
    <t>후원금수입 및 사용결과보고서</t>
    <phoneticPr fontId="3" type="noConversion"/>
  </si>
  <si>
    <t>1. 후원금(금전) 수입명세서                                                                                        (단위:원)</t>
    <phoneticPr fontId="3" type="noConversion"/>
  </si>
  <si>
    <t>[누계]</t>
    <phoneticPr fontId="3" type="noConversion"/>
  </si>
  <si>
    <t>총계</t>
    <phoneticPr fontId="3" type="noConversion"/>
  </si>
  <si>
    <t>사용처</t>
    <phoneticPr fontId="3" type="noConversion"/>
  </si>
  <si>
    <t>사용내역</t>
    <phoneticPr fontId="3" type="noConversion"/>
  </si>
  <si>
    <t>수량/단위</t>
    <phoneticPr fontId="3" type="noConversion"/>
  </si>
  <si>
    <t>상당금액</t>
    <phoneticPr fontId="3" type="noConversion"/>
  </si>
  <si>
    <t>사회복지법인 꿈터</t>
    <phoneticPr fontId="3" type="noConversion"/>
  </si>
  <si>
    <t>보조금
수입</t>
    <phoneticPr fontId="3" type="noConversion"/>
  </si>
  <si>
    <t>후원금
수입</t>
    <phoneticPr fontId="3" type="noConversion"/>
  </si>
  <si>
    <t>업무
추진비</t>
    <phoneticPr fontId="3" type="noConversion"/>
  </si>
  <si>
    <t>기관
운영비</t>
    <phoneticPr fontId="3" type="noConversion"/>
  </si>
  <si>
    <t>여  비</t>
    <phoneticPr fontId="3" type="noConversion"/>
  </si>
  <si>
    <t>수용비
및
수수료</t>
    <phoneticPr fontId="3" type="noConversion"/>
  </si>
  <si>
    <t>공  공
요  금</t>
    <phoneticPr fontId="3" type="noConversion"/>
  </si>
  <si>
    <t>제  세
공과금</t>
    <phoneticPr fontId="3" type="noConversion"/>
  </si>
  <si>
    <t>재산
조성비</t>
    <phoneticPr fontId="3" type="noConversion"/>
  </si>
  <si>
    <t>시설비</t>
    <phoneticPr fontId="3" type="noConversion"/>
  </si>
  <si>
    <t>목</t>
    <phoneticPr fontId="3" type="noConversion"/>
  </si>
  <si>
    <t>일반
사업비</t>
    <phoneticPr fontId="3" type="noConversion"/>
  </si>
  <si>
    <t>기타
사업비</t>
    <phoneticPr fontId="3" type="noConversion"/>
  </si>
  <si>
    <t>세 출 합 계</t>
    <phoneticPr fontId="3" type="noConversion"/>
  </si>
  <si>
    <t>인건비</t>
    <phoneticPr fontId="3" type="noConversion"/>
  </si>
  <si>
    <t>예 산</t>
    <phoneticPr fontId="3" type="noConversion"/>
  </si>
  <si>
    <t>기타보조수입</t>
    <phoneticPr fontId="3" type="noConversion"/>
  </si>
  <si>
    <t>업무추진비</t>
    <phoneticPr fontId="3" type="noConversion"/>
  </si>
  <si>
    <t>후원금수입</t>
    <phoneticPr fontId="3" type="noConversion"/>
  </si>
  <si>
    <t>사무비(운영비)</t>
    <phoneticPr fontId="3" type="noConversion"/>
  </si>
  <si>
    <t>예 산</t>
    <phoneticPr fontId="3" type="noConversion"/>
  </si>
  <si>
    <t>기타차입금</t>
    <phoneticPr fontId="3" type="noConversion"/>
  </si>
  <si>
    <t>재산조성비</t>
    <phoneticPr fontId="3" type="noConversion"/>
  </si>
  <si>
    <t>결 산</t>
    <phoneticPr fontId="3" type="noConversion"/>
  </si>
  <si>
    <t>증 감</t>
    <phoneticPr fontId="3" type="noConversion"/>
  </si>
  <si>
    <t>법인전입금</t>
    <phoneticPr fontId="3" type="noConversion"/>
  </si>
  <si>
    <t>이월금</t>
    <phoneticPr fontId="3" type="noConversion"/>
  </si>
  <si>
    <t>기타예금이자</t>
    <phoneticPr fontId="3" type="noConversion"/>
  </si>
  <si>
    <t>기타잡수입</t>
    <phoneticPr fontId="3" type="noConversion"/>
  </si>
  <si>
    <t>잡지출</t>
    <phoneticPr fontId="3" type="noConversion"/>
  </si>
  <si>
    <t>(단위: 원)</t>
    <phoneticPr fontId="3" type="noConversion"/>
  </si>
  <si>
    <t>세
입</t>
    <phoneticPr fontId="3" type="noConversion"/>
  </si>
  <si>
    <t>관 별</t>
    <phoneticPr fontId="3" type="noConversion"/>
  </si>
  <si>
    <t>구 분</t>
    <phoneticPr fontId="3" type="noConversion"/>
  </si>
  <si>
    <t>계</t>
    <phoneticPr fontId="3" type="noConversion"/>
  </si>
  <si>
    <t>세
출</t>
    <phoneticPr fontId="3" type="noConversion"/>
  </si>
  <si>
    <t>전년도반납금</t>
    <phoneticPr fontId="3" type="noConversion"/>
  </si>
  <si>
    <t>이월금</t>
    <phoneticPr fontId="3" type="noConversion"/>
  </si>
  <si>
    <t>전년도반납금</t>
    <phoneticPr fontId="3" type="noConversion"/>
  </si>
  <si>
    <t>반납금</t>
    <phoneticPr fontId="3" type="noConversion"/>
  </si>
  <si>
    <t>잡수입</t>
    <phoneticPr fontId="3" type="noConversion"/>
  </si>
  <si>
    <t>시비</t>
    <phoneticPr fontId="3" type="noConversion"/>
  </si>
  <si>
    <t>위험수당</t>
    <phoneticPr fontId="3" type="noConversion"/>
  </si>
  <si>
    <t>차량비</t>
    <phoneticPr fontId="3" type="noConversion"/>
  </si>
  <si>
    <t>총계</t>
    <phoneticPr fontId="3" type="noConversion"/>
  </si>
  <si>
    <t>사회복지법인 꿈터  전은진</t>
    <phoneticPr fontId="3" type="noConversion"/>
  </si>
  <si>
    <t>예금</t>
    <phoneticPr fontId="3" type="noConversion"/>
  </si>
  <si>
    <t>기업자유</t>
    <phoneticPr fontId="3" type="noConversion"/>
  </si>
  <si>
    <t>부산은행</t>
    <phoneticPr fontId="3" type="noConversion"/>
  </si>
  <si>
    <t>101-2000-2020-04</t>
    <phoneticPr fontId="3" type="noConversion"/>
  </si>
  <si>
    <t>운영비</t>
    <phoneticPr fontId="3" type="noConversion"/>
  </si>
  <si>
    <t>101-2000-2017-07</t>
    <phoneticPr fontId="3" type="noConversion"/>
  </si>
  <si>
    <t>순수시비</t>
    <phoneticPr fontId="3" type="noConversion"/>
  </si>
  <si>
    <t>101-2009-4357-04</t>
    <phoneticPr fontId="3" type="noConversion"/>
  </si>
  <si>
    <t>생계비</t>
    <phoneticPr fontId="3" type="noConversion"/>
  </si>
  <si>
    <t>상여금</t>
    <phoneticPr fontId="3" type="noConversion"/>
  </si>
  <si>
    <t>상여금+</t>
    <phoneticPr fontId="3" type="noConversion"/>
  </si>
  <si>
    <t>제수당+</t>
    <phoneticPr fontId="3" type="noConversion"/>
  </si>
  <si>
    <t>직원위     험수당</t>
    <phoneticPr fontId="3" type="noConversion"/>
  </si>
  <si>
    <r>
      <t xml:space="preserve">제수당            </t>
    </r>
    <r>
      <rPr>
        <sz val="8"/>
        <rFont val="새굴림"/>
        <family val="1"/>
        <charset val="129"/>
      </rPr>
      <t>(복지+위험수당)</t>
    </r>
    <phoneticPr fontId="3" type="noConversion"/>
  </si>
  <si>
    <t>제수당</t>
    <phoneticPr fontId="3" type="noConversion"/>
  </si>
  <si>
    <t>국시비</t>
    <phoneticPr fontId="3" type="noConversion"/>
  </si>
  <si>
    <t>운영비</t>
    <phoneticPr fontId="3" type="noConversion"/>
  </si>
  <si>
    <t>세출결산서(꿈터)</t>
    <phoneticPr fontId="3" type="noConversion"/>
  </si>
  <si>
    <t>합   계</t>
    <phoneticPr fontId="3" type="noConversion"/>
  </si>
  <si>
    <t>합  계</t>
    <phoneticPr fontId="3" type="noConversion"/>
  </si>
  <si>
    <t>합  계</t>
    <phoneticPr fontId="3" type="noConversion"/>
  </si>
  <si>
    <t>합  계</t>
    <phoneticPr fontId="3" type="noConversion"/>
  </si>
  <si>
    <t>합  계</t>
    <phoneticPr fontId="3" type="noConversion"/>
  </si>
  <si>
    <t>합  계</t>
    <phoneticPr fontId="3" type="noConversion"/>
  </si>
  <si>
    <t>총      계</t>
    <phoneticPr fontId="3" type="noConversion"/>
  </si>
  <si>
    <t>연료비</t>
    <phoneticPr fontId="3" type="noConversion"/>
  </si>
  <si>
    <t>예산</t>
    <phoneticPr fontId="3" type="noConversion"/>
  </si>
  <si>
    <t>결산</t>
    <phoneticPr fontId="3" type="noConversion"/>
  </si>
  <si>
    <t>증감</t>
    <phoneticPr fontId="3" type="noConversion"/>
  </si>
  <si>
    <t>합 계</t>
    <phoneticPr fontId="3" type="noConversion"/>
  </si>
  <si>
    <t>합 계</t>
    <phoneticPr fontId="3" type="noConversion"/>
  </si>
  <si>
    <t>기타
보조
수입</t>
    <phoneticPr fontId="3" type="noConversion"/>
  </si>
  <si>
    <t>국고
보조금수입</t>
    <phoneticPr fontId="3" type="noConversion"/>
  </si>
  <si>
    <t>시군구
보조금
수입</t>
    <phoneticPr fontId="3" type="noConversion"/>
  </si>
  <si>
    <t>기타
잡수입</t>
    <phoneticPr fontId="3" type="noConversion"/>
  </si>
  <si>
    <t>동래구청</t>
    <phoneticPr fontId="3" type="noConversion"/>
  </si>
  <si>
    <t>복지수당</t>
    <phoneticPr fontId="3" type="noConversion"/>
  </si>
  <si>
    <t>합   계</t>
    <phoneticPr fontId="3" type="noConversion"/>
  </si>
  <si>
    <t>합   계</t>
    <phoneticPr fontId="3" type="noConversion"/>
  </si>
  <si>
    <t>지역사회후원금품</t>
    <phoneticPr fontId="3" type="noConversion"/>
  </si>
  <si>
    <t>비지정후원금</t>
    <phoneticPr fontId="3" type="noConversion"/>
  </si>
  <si>
    <t>지역사회
후원물품</t>
    <phoneticPr fontId="3" type="noConversion"/>
  </si>
  <si>
    <t>부산시청     건설본부</t>
    <phoneticPr fontId="3" type="noConversion"/>
  </si>
  <si>
    <t>부산시청         건설본부</t>
    <phoneticPr fontId="3" type="noConversion"/>
  </si>
  <si>
    <t>생활용품</t>
    <phoneticPr fontId="3" type="noConversion"/>
  </si>
  <si>
    <t>주부식</t>
    <phoneticPr fontId="3" type="noConversion"/>
  </si>
  <si>
    <t>입소자</t>
    <phoneticPr fontId="3" type="noConversion"/>
  </si>
  <si>
    <t>사회보험   
부담비용</t>
    <phoneticPr fontId="3" type="noConversion"/>
  </si>
  <si>
    <t>일반사업비</t>
    <phoneticPr fontId="3" type="noConversion"/>
  </si>
  <si>
    <t>기타사업비</t>
    <phoneticPr fontId="3" type="noConversion"/>
  </si>
  <si>
    <t>계</t>
    <phoneticPr fontId="3" type="noConversion"/>
  </si>
  <si>
    <t>국가보조금수입</t>
    <phoneticPr fontId="3" type="noConversion"/>
  </si>
  <si>
    <t>운영비합계</t>
    <phoneticPr fontId="3" type="noConversion"/>
  </si>
  <si>
    <t>생계비합계</t>
    <phoneticPr fontId="3" type="noConversion"/>
  </si>
  <si>
    <t>시비합계</t>
    <phoneticPr fontId="3" type="noConversion"/>
  </si>
  <si>
    <t>총   계</t>
    <phoneticPr fontId="3" type="noConversion"/>
  </si>
  <si>
    <t>유한킴벌리     3겹</t>
    <phoneticPr fontId="3" type="noConversion"/>
  </si>
  <si>
    <t>가루세제</t>
    <phoneticPr fontId="3" type="noConversion"/>
  </si>
  <si>
    <t>3/통</t>
    <phoneticPr fontId="3" type="noConversion"/>
  </si>
  <si>
    <t>사각           
각티슈</t>
    <phoneticPr fontId="3" type="noConversion"/>
  </si>
  <si>
    <t>4/개 (1*6개)</t>
    <phoneticPr fontId="3" type="noConversion"/>
  </si>
  <si>
    <t>3/개 (1*24롤)</t>
    <phoneticPr fontId="3" type="noConversion"/>
  </si>
  <si>
    <t>사업비</t>
    <phoneticPr fontId="3" type="noConversion"/>
  </si>
  <si>
    <t>반납금</t>
    <phoneticPr fontId="3" type="noConversion"/>
  </si>
  <si>
    <t>2018년도 세입·세출 결산서</t>
    <phoneticPr fontId="3" type="noConversion"/>
  </si>
  <si>
    <t>2018도 사회복지법인 꿈터 
세입·세출 결산 총괄표</t>
    <phoneticPr fontId="3" type="noConversion"/>
  </si>
  <si>
    <t>기타
운영비</t>
    <phoneticPr fontId="3" type="noConversion"/>
  </si>
  <si>
    <t>피복비</t>
    <phoneticPr fontId="3" type="noConversion"/>
  </si>
  <si>
    <t>2018년 정 부 보 조 금 명 세 서</t>
    <phoneticPr fontId="3" type="noConversion"/>
  </si>
  <si>
    <t>위험수당</t>
    <phoneticPr fontId="3" type="noConversion"/>
  </si>
  <si>
    <t>난방비</t>
    <phoneticPr fontId="3" type="noConversion"/>
  </si>
  <si>
    <t>복지수당</t>
    <phoneticPr fontId="3" type="noConversion"/>
  </si>
  <si>
    <t>2018년 인 건 비 명 세 서</t>
    <phoneticPr fontId="3" type="noConversion"/>
  </si>
  <si>
    <t>2018년 사 업 비 명 세 서</t>
    <phoneticPr fontId="3" type="noConversion"/>
  </si>
  <si>
    <t>운영비 2,856,113</t>
    <phoneticPr fontId="3" type="noConversion"/>
  </si>
  <si>
    <t>생계비 3,328,360</t>
    <phoneticPr fontId="3" type="noConversion"/>
  </si>
  <si>
    <t>운영비 1,237,000</t>
    <phoneticPr fontId="3" type="noConversion"/>
  </si>
  <si>
    <t>피복비</t>
    <phoneticPr fontId="3" type="noConversion"/>
  </si>
  <si>
    <t>5/줄 (1*3개)</t>
    <phoneticPr fontId="3" type="noConversion"/>
  </si>
  <si>
    <t>치약</t>
    <phoneticPr fontId="3" type="noConversion"/>
  </si>
  <si>
    <t>커피믹스</t>
    <phoneticPr fontId="3" type="noConversion"/>
  </si>
  <si>
    <t>2/개</t>
    <phoneticPr fontId="3" type="noConversion"/>
  </si>
  <si>
    <t>선물세트1호</t>
    <phoneticPr fontId="3" type="noConversion"/>
  </si>
  <si>
    <t>1/박스(1*6개)</t>
    <phoneticPr fontId="3" type="noConversion"/>
  </si>
  <si>
    <t>선물세트3호</t>
    <phoneticPr fontId="3" type="noConversion"/>
  </si>
  <si>
    <t>지역사회
후원물품</t>
    <phoneticPr fontId="3" type="noConversion"/>
  </si>
  <si>
    <t>아모레
러시픽</t>
    <phoneticPr fontId="3" type="noConversion"/>
  </si>
  <si>
    <t>미장센 샴푸</t>
    <phoneticPr fontId="3" type="noConversion"/>
  </si>
  <si>
    <t>16개</t>
    <phoneticPr fontId="3" type="noConversion"/>
  </si>
  <si>
    <t>아이오페
에멀젼</t>
    <phoneticPr fontId="3" type="noConversion"/>
  </si>
  <si>
    <t>4/박스(1*8개)</t>
    <phoneticPr fontId="3" type="noConversion"/>
  </si>
  <si>
    <t>아이오페
소프너</t>
    <phoneticPr fontId="3" type="noConversion"/>
  </si>
  <si>
    <t>이니스프리
메이크업세트</t>
    <phoneticPr fontId="3" type="noConversion"/>
  </si>
  <si>
    <t>1박스(1*20개)</t>
    <phoneticPr fontId="3" type="noConversion"/>
  </si>
  <si>
    <t>4/개 (1*24롤)</t>
    <phoneticPr fontId="3" type="noConversion"/>
  </si>
  <si>
    <t>타행이체수수료</t>
    <phoneticPr fontId="3" type="noConversion"/>
  </si>
  <si>
    <t>아이오페 에멀젼</t>
    <phoneticPr fontId="3" type="noConversion"/>
  </si>
  <si>
    <t>아이오페 소프너</t>
    <phoneticPr fontId="3" type="noConversion"/>
  </si>
  <si>
    <t>사각  각티슈</t>
    <phoneticPr fontId="3" type="noConversion"/>
  </si>
  <si>
    <t>(2018년 12월 31일 현재)</t>
    <phoneticPr fontId="3" type="noConversion"/>
  </si>
  <si>
    <t>2018   과 목 전 용 조 서</t>
    <phoneticPr fontId="3" type="noConversion"/>
  </si>
  <si>
    <t>2018   예 비 비 사 용 조 서</t>
    <phoneticPr fontId="3" type="noConversion"/>
  </si>
  <si>
    <t>2018년   사 업 수 입 명 세 서</t>
    <phoneticPr fontId="3" type="noConversion"/>
  </si>
  <si>
    <t>2018년  기 타 비 용 명 세 서</t>
    <phoneticPr fontId="3" type="noConversion"/>
  </si>
  <si>
    <t>2018년 기본재산수입명세서</t>
    <phoneticPr fontId="3" type="noConversion"/>
  </si>
  <si>
    <t>시   비 1,259,000</t>
    <phoneticPr fontId="3" type="noConversion"/>
  </si>
  <si>
    <t>운영비  408,520
후원금  220,000</t>
    <phoneticPr fontId="3" type="noConversion"/>
  </si>
  <si>
    <t>기간:  2018년 01월 01일부터
        2018년 12월 31일까지</t>
    <phoneticPr fontId="3" type="noConversion"/>
  </si>
  <si>
    <t>상담원</t>
    <phoneticPr fontId="3" type="noConversion"/>
  </si>
  <si>
    <t>이*희</t>
    <phoneticPr fontId="3" type="noConversion"/>
  </si>
  <si>
    <t>서*경</t>
    <phoneticPr fontId="3" type="noConversion"/>
  </si>
  <si>
    <t>이*희</t>
    <phoneticPr fontId="3" type="noConversion"/>
  </si>
  <si>
    <t>퇴소자 자립축하금(김*선)</t>
    <phoneticPr fontId="3" type="noConversion"/>
  </si>
  <si>
    <t>퇴소자 자립축하금(하**)</t>
    <phoneticPr fontId="3" type="noConversion"/>
  </si>
  <si>
    <t>용돈(이*영)</t>
    <phoneticPr fontId="3" type="noConversion"/>
  </si>
  <si>
    <t>용돈(김*애)</t>
    <phoneticPr fontId="3" type="noConversion"/>
  </si>
  <si>
    <t>용돈(이*정)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</si>
</sst>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m&quot;/&quot;d;@"/>
    <numFmt numFmtId="178" formatCode="mm&quot;월&quot;\ dd&quot;일&quot;"/>
  </numFmts>
  <fonts count="74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바탕"/>
      <family val="1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휴먼명조"/>
      <family val="3"/>
      <charset val="129"/>
    </font>
    <font>
      <b/>
      <sz val="24"/>
      <name val="휴먼명조"/>
      <family val="3"/>
      <charset val="129"/>
    </font>
    <font>
      <sz val="11"/>
      <name val="새굴림"/>
      <family val="1"/>
      <charset val="129"/>
    </font>
    <font>
      <b/>
      <sz val="11"/>
      <name val="새굴림"/>
      <family val="1"/>
      <charset val="129"/>
    </font>
    <font>
      <b/>
      <sz val="22"/>
      <name val="새굴림"/>
      <family val="1"/>
      <charset val="129"/>
    </font>
    <font>
      <sz val="12"/>
      <name val="새굴림"/>
      <family val="1"/>
      <charset val="129"/>
    </font>
    <font>
      <b/>
      <sz val="12"/>
      <name val="새굴림"/>
      <family val="1"/>
      <charset val="129"/>
    </font>
    <font>
      <sz val="10"/>
      <name val="새굴림"/>
      <family val="1"/>
      <charset val="129"/>
    </font>
    <font>
      <sz val="8"/>
      <name val="새굴림"/>
      <family val="1"/>
      <charset val="129"/>
    </font>
    <font>
      <sz val="8"/>
      <color indexed="8"/>
      <name val="새굴림"/>
      <family val="1"/>
      <charset val="129"/>
    </font>
    <font>
      <sz val="9"/>
      <name val="새굴림"/>
      <family val="1"/>
      <charset val="129"/>
    </font>
    <font>
      <sz val="9"/>
      <color indexed="8"/>
      <name val="새굴림"/>
      <family val="1"/>
      <charset val="129"/>
    </font>
    <font>
      <b/>
      <sz val="20"/>
      <name val="새굴림"/>
      <family val="1"/>
      <charset val="129"/>
    </font>
    <font>
      <sz val="10"/>
      <color indexed="8"/>
      <name val="새굴림"/>
      <family val="1"/>
      <charset val="129"/>
    </font>
    <font>
      <b/>
      <sz val="10"/>
      <name val="새굴림"/>
      <family val="1"/>
      <charset val="129"/>
    </font>
    <font>
      <sz val="10"/>
      <color rgb="FF000000"/>
      <name val="바탕"/>
      <family val="1"/>
      <charset val="129"/>
    </font>
    <font>
      <sz val="11"/>
      <color rgb="FF000000"/>
      <name val="돋움체"/>
      <family val="3"/>
      <charset val="129"/>
    </font>
    <font>
      <sz val="11"/>
      <color rgb="FFFF0000"/>
      <name val="새굴림"/>
      <family val="1"/>
      <charset val="129"/>
    </font>
    <font>
      <sz val="9"/>
      <color rgb="FFFF0000"/>
      <name val="새굴림"/>
      <family val="1"/>
      <charset val="129"/>
    </font>
    <font>
      <sz val="11"/>
      <name val="돋움체"/>
      <family val="3"/>
      <charset val="129"/>
    </font>
    <font>
      <b/>
      <sz val="14"/>
      <name val="새굴림"/>
      <family val="1"/>
      <charset val="129"/>
    </font>
    <font>
      <sz val="12"/>
      <color indexed="8"/>
      <name val="새굴림"/>
      <family val="1"/>
      <charset val="129"/>
    </font>
    <font>
      <sz val="22"/>
      <name val="새굴림"/>
      <family val="1"/>
      <charset val="129"/>
    </font>
    <font>
      <sz val="11"/>
      <name val="한양신명조"/>
      <family val="3"/>
      <charset val="129"/>
    </font>
    <font>
      <sz val="22"/>
      <name val="한양신명조"/>
      <family val="3"/>
      <charset val="129"/>
    </font>
    <font>
      <b/>
      <sz val="22"/>
      <name val="한양신명조"/>
      <family val="3"/>
      <charset val="129"/>
    </font>
    <font>
      <sz val="10"/>
      <name val="한양신명조"/>
      <family val="3"/>
      <charset val="129"/>
    </font>
    <font>
      <sz val="12"/>
      <name val="한양신명조"/>
      <family val="3"/>
      <charset val="129"/>
    </font>
    <font>
      <sz val="10"/>
      <color indexed="8"/>
      <name val="한양신명조"/>
      <family val="3"/>
      <charset val="129"/>
    </font>
    <font>
      <sz val="10"/>
      <color rgb="FFFF0000"/>
      <name val="새굴림"/>
      <family val="1"/>
      <charset val="129"/>
    </font>
    <font>
      <sz val="11"/>
      <color indexed="8"/>
      <name val="굴림"/>
      <family val="3"/>
      <charset val="129"/>
    </font>
    <font>
      <sz val="11"/>
      <name val="맑은 고딕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b/>
      <sz val="11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1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u/>
      <sz val="14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28"/>
      <name val="한컴돋움"/>
      <family val="1"/>
      <charset val="129"/>
    </font>
    <font>
      <sz val="11"/>
      <name val="한컴돋움"/>
      <family val="1"/>
      <charset val="129"/>
    </font>
    <font>
      <b/>
      <sz val="24"/>
      <name val="한컴돋움"/>
      <family val="1"/>
      <charset val="129"/>
    </font>
    <font>
      <b/>
      <sz val="12"/>
      <color indexed="8"/>
      <name val="새굴림"/>
      <family val="1"/>
      <charset val="129"/>
    </font>
    <font>
      <sz val="11"/>
      <color theme="1"/>
      <name val="새굴림"/>
      <family val="1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ashed">
        <color indexed="64"/>
      </bottom>
      <diagonal/>
    </border>
    <border>
      <left/>
      <right style="thin">
        <color indexed="8"/>
      </right>
      <top style="thin">
        <color indexed="8"/>
      </top>
      <bottom style="dashed">
        <color indexed="64"/>
      </bottom>
      <diagonal/>
    </border>
    <border>
      <left style="thin">
        <color indexed="8"/>
      </left>
      <right style="medium">
        <color indexed="8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" fillId="0" borderId="0"/>
  </cellStyleXfs>
  <cellXfs count="871">
    <xf numFmtId="0" fontId="0" fillId="0" borderId="0" xfId="0">
      <alignment vertical="center"/>
    </xf>
    <xf numFmtId="0" fontId="2" fillId="0" borderId="0" xfId="43" applyNumberFormat="1" applyFont="1" applyAlignment="1">
      <alignment horizontal="center" vertical="center"/>
    </xf>
    <xf numFmtId="0" fontId="1" fillId="0" borderId="0" xfId="43"/>
    <xf numFmtId="0" fontId="21" fillId="0" borderId="0" xfId="43" applyNumberFormat="1" applyFont="1" applyAlignment="1">
      <alignment horizontal="center" vertical="center"/>
    </xf>
    <xf numFmtId="0" fontId="22" fillId="0" borderId="0" xfId="43" applyNumberFormat="1" applyFont="1" applyAlignment="1">
      <alignment horizontal="center" vertical="center"/>
    </xf>
    <xf numFmtId="0" fontId="23" fillId="0" borderId="0" xfId="0" applyFont="1">
      <alignment vertical="center"/>
    </xf>
    <xf numFmtId="41" fontId="23" fillId="0" borderId="0" xfId="32" applyFont="1" applyAlignment="1">
      <alignment horizontal="center" vertical="center"/>
    </xf>
    <xf numFmtId="41" fontId="23" fillId="0" borderId="0" xfId="32" applyFont="1" applyAlignment="1"/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3" fillId="0" borderId="45" xfId="0" applyFont="1" applyBorder="1" applyAlignment="1">
      <alignment horizontal="center" vertical="center"/>
    </xf>
    <xf numFmtId="3" fontId="23" fillId="0" borderId="46" xfId="0" applyNumberFormat="1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178" fontId="23" fillId="0" borderId="25" xfId="0" applyNumberFormat="1" applyFont="1" applyBorder="1" applyAlignment="1">
      <alignment horizontal="center" vertical="center"/>
    </xf>
    <xf numFmtId="3" fontId="23" fillId="0" borderId="30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4" fillId="0" borderId="6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41" fontId="24" fillId="0" borderId="54" xfId="32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41" fontId="23" fillId="0" borderId="10" xfId="32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41" fontId="33" fillId="0" borderId="0" xfId="32" applyFont="1" applyAlignment="1">
      <alignment horizontal="center" vertical="center"/>
    </xf>
    <xf numFmtId="41" fontId="23" fillId="24" borderId="10" xfId="32" applyFont="1" applyFill="1" applyBorder="1" applyAlignment="1">
      <alignment horizontal="center" vertical="center"/>
    </xf>
    <xf numFmtId="41" fontId="23" fillId="24" borderId="35" xfId="32" applyFont="1" applyFill="1" applyBorder="1" applyAlignment="1">
      <alignment horizontal="center" vertical="center"/>
    </xf>
    <xf numFmtId="41" fontId="23" fillId="0" borderId="36" xfId="32" applyFont="1" applyBorder="1" applyAlignment="1">
      <alignment horizontal="center" vertical="center"/>
    </xf>
    <xf numFmtId="41" fontId="27" fillId="0" borderId="55" xfId="32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41" fontId="24" fillId="0" borderId="67" xfId="32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41" fontId="27" fillId="0" borderId="14" xfId="32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41" fontId="24" fillId="0" borderId="68" xfId="32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41" fontId="23" fillId="0" borderId="0" xfId="32" applyFont="1" applyBorder="1" applyAlignment="1">
      <alignment horizontal="center" vertical="center"/>
    </xf>
    <xf numFmtId="41" fontId="23" fillId="0" borderId="0" xfId="32" applyFont="1" applyBorder="1" applyAlignment="1">
      <alignment horizontal="left" vertical="center"/>
    </xf>
    <xf numFmtId="41" fontId="31" fillId="0" borderId="16" xfId="32" applyFont="1" applyBorder="1" applyAlignment="1">
      <alignment horizontal="center" vertical="center" wrapText="1"/>
    </xf>
    <xf numFmtId="41" fontId="31" fillId="0" borderId="16" xfId="32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41" fontId="39" fillId="0" borderId="16" xfId="32" applyFont="1" applyBorder="1" applyAlignment="1">
      <alignment horizontal="center" vertical="center"/>
    </xf>
    <xf numFmtId="41" fontId="23" fillId="0" borderId="24" xfId="3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7" fillId="0" borderId="72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37" fillId="0" borderId="79" xfId="0" applyFont="1" applyBorder="1" applyAlignment="1">
      <alignment horizontal="center" vertical="center" wrapText="1"/>
    </xf>
    <xf numFmtId="41" fontId="37" fillId="0" borderId="0" xfId="32" applyFont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62" xfId="0" applyFont="1" applyBorder="1" applyAlignment="1">
      <alignment vertical="center"/>
    </xf>
    <xf numFmtId="41" fontId="29" fillId="0" borderId="0" xfId="32" applyFont="1" applyAlignment="1">
      <alignment horizontal="center" vertical="center"/>
    </xf>
    <xf numFmtId="41" fontId="28" fillId="24" borderId="45" xfId="32" applyFont="1" applyFill="1" applyBorder="1" applyAlignment="1">
      <alignment horizontal="center" vertical="center"/>
    </xf>
    <xf numFmtId="41" fontId="28" fillId="24" borderId="47" xfId="32" applyFont="1" applyFill="1" applyBorder="1" applyAlignment="1">
      <alignment horizontal="center" vertical="center"/>
    </xf>
    <xf numFmtId="177" fontId="29" fillId="24" borderId="47" xfId="0" applyNumberFormat="1" applyFont="1" applyFill="1" applyBorder="1" applyAlignment="1">
      <alignment horizontal="center" vertical="center"/>
    </xf>
    <xf numFmtId="3" fontId="29" fillId="24" borderId="47" xfId="0" applyNumberFormat="1" applyFont="1" applyFill="1" applyBorder="1" applyAlignment="1">
      <alignment horizontal="right" vertical="center"/>
    </xf>
    <xf numFmtId="41" fontId="30" fillId="24" borderId="47" xfId="32" applyFont="1" applyFill="1" applyBorder="1" applyAlignment="1">
      <alignment vertical="center"/>
    </xf>
    <xf numFmtId="0" fontId="29" fillId="24" borderId="47" xfId="0" applyFont="1" applyFill="1" applyBorder="1" applyAlignment="1">
      <alignment horizontal="right" vertical="center"/>
    </xf>
    <xf numFmtId="41" fontId="28" fillId="24" borderId="25" xfId="32" applyFont="1" applyFill="1" applyBorder="1" applyAlignment="1">
      <alignment horizontal="center" vertical="center"/>
    </xf>
    <xf numFmtId="41" fontId="28" fillId="24" borderId="26" xfId="32" applyFont="1" applyFill="1" applyBorder="1" applyAlignment="1">
      <alignment horizontal="center" vertical="center"/>
    </xf>
    <xf numFmtId="177" fontId="29" fillId="24" borderId="26" xfId="0" applyNumberFormat="1" applyFont="1" applyFill="1" applyBorder="1" applyAlignment="1">
      <alignment horizontal="center" vertical="center"/>
    </xf>
    <xf numFmtId="3" fontId="29" fillId="24" borderId="26" xfId="0" applyNumberFormat="1" applyFont="1" applyFill="1" applyBorder="1" applyAlignment="1">
      <alignment horizontal="right" vertical="center"/>
    </xf>
    <xf numFmtId="41" fontId="30" fillId="24" borderId="26" xfId="32" applyFont="1" applyFill="1" applyBorder="1" applyAlignment="1">
      <alignment vertical="center"/>
    </xf>
    <xf numFmtId="0" fontId="29" fillId="24" borderId="26" xfId="0" applyFont="1" applyFill="1" applyBorder="1" applyAlignment="1">
      <alignment horizontal="right" vertical="center"/>
    </xf>
    <xf numFmtId="0" fontId="28" fillId="0" borderId="8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right" vertical="center" wrapText="1"/>
    </xf>
    <xf numFmtId="0" fontId="31" fillId="0" borderId="8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177" fontId="31" fillId="24" borderId="26" xfId="0" applyNumberFormat="1" applyFont="1" applyFill="1" applyBorder="1" applyAlignment="1">
      <alignment horizontal="center" vertical="center"/>
    </xf>
    <xf numFmtId="3" fontId="31" fillId="0" borderId="26" xfId="0" applyNumberFormat="1" applyFont="1" applyBorder="1" applyAlignment="1">
      <alignment horizontal="right" vertical="center"/>
    </xf>
    <xf numFmtId="41" fontId="32" fillId="24" borderId="26" xfId="32" applyFont="1" applyFill="1" applyBorder="1" applyAlignment="1">
      <alignment vertical="center"/>
    </xf>
    <xf numFmtId="0" fontId="31" fillId="0" borderId="26" xfId="0" applyFont="1" applyBorder="1" applyAlignment="1">
      <alignment horizontal="right" vertical="center"/>
    </xf>
    <xf numFmtId="0" fontId="31" fillId="0" borderId="85" xfId="0" applyFont="1" applyBorder="1" applyAlignment="1">
      <alignment horizontal="center" vertical="center"/>
    </xf>
    <xf numFmtId="41" fontId="31" fillId="24" borderId="26" xfId="32" applyFont="1" applyFill="1" applyBorder="1" applyAlignment="1">
      <alignment vertical="center"/>
    </xf>
    <xf numFmtId="0" fontId="28" fillId="0" borderId="32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177" fontId="31" fillId="24" borderId="49" xfId="0" applyNumberFormat="1" applyFont="1" applyFill="1" applyBorder="1" applyAlignment="1">
      <alignment horizontal="center" vertical="center"/>
    </xf>
    <xf numFmtId="0" fontId="31" fillId="0" borderId="49" xfId="0" applyFont="1" applyBorder="1" applyAlignment="1">
      <alignment horizontal="right" vertical="center"/>
    </xf>
    <xf numFmtId="41" fontId="32" fillId="24" borderId="49" xfId="32" applyFont="1" applyFill="1" applyBorder="1" applyAlignment="1">
      <alignment vertical="center"/>
    </xf>
    <xf numFmtId="0" fontId="31" fillId="0" borderId="86" xfId="0" applyFont="1" applyBorder="1" applyAlignment="1">
      <alignment horizontal="center" vertical="center" wrapText="1"/>
    </xf>
    <xf numFmtId="0" fontId="34" fillId="24" borderId="21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41" fontId="35" fillId="0" borderId="21" xfId="32" applyFont="1" applyBorder="1" applyAlignment="1">
      <alignment horizontal="center" vertical="center"/>
    </xf>
    <xf numFmtId="41" fontId="35" fillId="0" borderId="21" xfId="32" applyFont="1" applyBorder="1" applyAlignment="1">
      <alignment horizontal="left" vertical="center"/>
    </xf>
    <xf numFmtId="41" fontId="28" fillId="0" borderId="21" xfId="32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34" fillId="24" borderId="26" xfId="0" applyFont="1" applyFill="1" applyBorder="1" applyAlignment="1">
      <alignment horizontal="center" vertical="center" wrapText="1"/>
    </xf>
    <xf numFmtId="41" fontId="28" fillId="0" borderId="26" xfId="32" applyFont="1" applyBorder="1" applyAlignment="1">
      <alignment horizontal="center" vertical="center"/>
    </xf>
    <xf numFmtId="41" fontId="28" fillId="0" borderId="26" xfId="32" applyFont="1" applyBorder="1" applyAlignment="1">
      <alignment horizontal="left" vertical="center" wrapText="1"/>
    </xf>
    <xf numFmtId="0" fontId="26" fillId="0" borderId="8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26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41" fontId="28" fillId="0" borderId="26" xfId="32" applyFont="1" applyBorder="1" applyAlignment="1">
      <alignment horizontal="left" vertical="center"/>
    </xf>
    <xf numFmtId="41" fontId="28" fillId="0" borderId="49" xfId="32" applyFont="1" applyBorder="1" applyAlignment="1">
      <alignment horizontal="center" vertical="center"/>
    </xf>
    <xf numFmtId="41" fontId="28" fillId="0" borderId="49" xfId="32" applyFont="1" applyBorder="1" applyAlignment="1">
      <alignment horizontal="left" vertical="center"/>
    </xf>
    <xf numFmtId="0" fontId="26" fillId="0" borderId="86" xfId="0" applyFont="1" applyBorder="1" applyAlignment="1">
      <alignment horizontal="center" vertical="center"/>
    </xf>
    <xf numFmtId="41" fontId="24" fillId="0" borderId="0" xfId="32" applyFont="1" applyAlignment="1">
      <alignment horizontal="center" vertical="center"/>
    </xf>
    <xf numFmtId="41" fontId="23" fillId="0" borderId="0" xfId="32" applyFont="1" applyAlignment="1">
      <alignment vertical="center"/>
    </xf>
    <xf numFmtId="41" fontId="23" fillId="0" borderId="0" xfId="32" applyFont="1" applyAlignment="1">
      <alignment horizontal="right" vertical="center"/>
    </xf>
    <xf numFmtId="41" fontId="26" fillId="0" borderId="94" xfId="32" applyFont="1" applyBorder="1" applyAlignment="1">
      <alignment horizontal="center" vertical="center" wrapText="1"/>
    </xf>
    <xf numFmtId="41" fontId="26" fillId="0" borderId="96" xfId="32" applyFont="1" applyBorder="1" applyAlignment="1">
      <alignment horizontal="center" vertical="center" wrapText="1"/>
    </xf>
    <xf numFmtId="41" fontId="26" fillId="0" borderId="95" xfId="32" applyFont="1" applyBorder="1" applyAlignment="1">
      <alignment horizontal="center" vertical="center" wrapText="1"/>
    </xf>
    <xf numFmtId="41" fontId="26" fillId="0" borderId="99" xfId="32" applyFont="1" applyBorder="1" applyAlignment="1">
      <alignment horizontal="center" vertical="center" wrapText="1"/>
    </xf>
    <xf numFmtId="41" fontId="26" fillId="0" borderId="101" xfId="32" applyFont="1" applyBorder="1" applyAlignment="1">
      <alignment horizontal="center" vertical="center" wrapText="1"/>
    </xf>
    <xf numFmtId="41" fontId="26" fillId="0" borderId="103" xfId="32" applyFont="1" applyBorder="1" applyAlignment="1">
      <alignment horizontal="center" vertical="center" wrapText="1"/>
    </xf>
    <xf numFmtId="41" fontId="26" fillId="0" borderId="12" xfId="32" applyFont="1" applyBorder="1" applyAlignment="1">
      <alignment horizontal="center" vertical="center" wrapText="1"/>
    </xf>
    <xf numFmtId="41" fontId="26" fillId="0" borderId="105" xfId="32" applyFont="1" applyBorder="1" applyAlignment="1">
      <alignment horizontal="center" vertical="center" wrapText="1"/>
    </xf>
    <xf numFmtId="41" fontId="26" fillId="0" borderId="106" xfId="32" applyFont="1" applyBorder="1" applyAlignment="1">
      <alignment horizontal="center" vertical="center" wrapText="1"/>
    </xf>
    <xf numFmtId="0" fontId="26" fillId="24" borderId="23" xfId="0" applyFont="1" applyFill="1" applyBorder="1" applyAlignment="1">
      <alignment horizontal="center" vertical="center"/>
    </xf>
    <xf numFmtId="41" fontId="26" fillId="0" borderId="26" xfId="32" applyFont="1" applyBorder="1" applyAlignment="1">
      <alignment horizontal="center" vertical="center" wrapText="1"/>
    </xf>
    <xf numFmtId="41" fontId="26" fillId="0" borderId="10" xfId="32" applyFont="1" applyBorder="1" applyAlignment="1">
      <alignment horizontal="center" vertical="center" wrapText="1"/>
    </xf>
    <xf numFmtId="41" fontId="26" fillId="0" borderId="27" xfId="32" applyFont="1" applyBorder="1" applyAlignment="1">
      <alignment horizontal="center" vertical="center" wrapText="1"/>
    </xf>
    <xf numFmtId="41" fontId="23" fillId="0" borderId="23" xfId="32" applyFont="1" applyBorder="1" applyAlignment="1">
      <alignment horizontal="center" vertical="center"/>
    </xf>
    <xf numFmtId="41" fontId="23" fillId="0" borderId="52" xfId="32" applyFont="1" applyBorder="1" applyAlignment="1">
      <alignment vertical="center"/>
    </xf>
    <xf numFmtId="41" fontId="23" fillId="0" borderId="35" xfId="32" applyFont="1" applyBorder="1" applyAlignment="1">
      <alignment horizontal="center" vertical="center"/>
    </xf>
    <xf numFmtId="41" fontId="24" fillId="0" borderId="0" xfId="32" applyFont="1" applyAlignment="1">
      <alignment vertical="center"/>
    </xf>
    <xf numFmtId="0" fontId="37" fillId="0" borderId="80" xfId="0" applyFont="1" applyBorder="1" applyAlignment="1">
      <alignment horizontal="center" vertical="center" wrapText="1"/>
    </xf>
    <xf numFmtId="41" fontId="26" fillId="0" borderId="35" xfId="32" applyFont="1" applyBorder="1" applyAlignment="1">
      <alignment horizontal="center" vertical="center" wrapText="1"/>
    </xf>
    <xf numFmtId="41" fontId="26" fillId="0" borderId="19" xfId="32" applyFont="1" applyBorder="1" applyAlignment="1">
      <alignment horizontal="center" vertical="center" wrapText="1"/>
    </xf>
    <xf numFmtId="41" fontId="23" fillId="0" borderId="27" xfId="32" applyFont="1" applyBorder="1" applyAlignment="1">
      <alignment horizontal="center" vertical="center"/>
    </xf>
    <xf numFmtId="41" fontId="23" fillId="0" borderId="16" xfId="0" applyNumberFormat="1" applyFont="1" applyBorder="1" applyAlignment="1">
      <alignment horizontal="center" vertical="center"/>
    </xf>
    <xf numFmtId="41" fontId="26" fillId="0" borderId="95" xfId="32" applyFont="1" applyBorder="1" applyAlignment="1">
      <alignment horizontal="right" vertical="center" wrapText="1"/>
    </xf>
    <xf numFmtId="41" fontId="26" fillId="0" borderId="104" xfId="32" applyFont="1" applyBorder="1" applyAlignment="1">
      <alignment horizontal="right" vertical="center" wrapText="1"/>
    </xf>
    <xf numFmtId="41" fontId="26" fillId="0" borderId="71" xfId="32" applyFont="1" applyBorder="1" applyAlignment="1">
      <alignment horizontal="right" vertical="center" wrapText="1"/>
    </xf>
    <xf numFmtId="41" fontId="24" fillId="0" borderId="0" xfId="32" applyFont="1" applyAlignment="1">
      <alignment horizontal="right" vertical="center"/>
    </xf>
    <xf numFmtId="41" fontId="26" fillId="0" borderId="51" xfId="32" applyFont="1" applyBorder="1" applyAlignment="1">
      <alignment horizontal="right" vertical="center" wrapText="1"/>
    </xf>
    <xf numFmtId="41" fontId="26" fillId="0" borderId="73" xfId="32" applyFont="1" applyBorder="1" applyAlignment="1">
      <alignment horizontal="right" vertical="center" wrapText="1"/>
    </xf>
    <xf numFmtId="41" fontId="26" fillId="24" borderId="97" xfId="32" applyFont="1" applyFill="1" applyBorder="1" applyAlignment="1">
      <alignment horizontal="right" vertical="center" wrapText="1"/>
    </xf>
    <xf numFmtId="41" fontId="26" fillId="0" borderId="97" xfId="32" applyFont="1" applyBorder="1" applyAlignment="1">
      <alignment horizontal="right" vertical="center" wrapText="1"/>
    </xf>
    <xf numFmtId="41" fontId="26" fillId="0" borderId="48" xfId="32" applyFont="1" applyBorder="1" applyAlignment="1">
      <alignment horizontal="right" vertical="center" wrapText="1"/>
    </xf>
    <xf numFmtId="0" fontId="0" fillId="0" borderId="75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37" fillId="0" borderId="81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7" fillId="0" borderId="72" xfId="0" applyFont="1" applyBorder="1" applyAlignment="1">
      <alignment horizontal="left" vertical="center" wrapText="1"/>
    </xf>
    <xf numFmtId="0" fontId="37" fillId="0" borderId="113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37" fillId="0" borderId="115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41" fontId="24" fillId="0" borderId="26" xfId="32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41" fontId="23" fillId="0" borderId="14" xfId="32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41" fontId="23" fillId="0" borderId="0" xfId="32" applyFont="1" applyAlignment="1">
      <alignment horizontal="left" vertical="center"/>
    </xf>
    <xf numFmtId="0" fontId="28" fillId="0" borderId="25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41" fontId="26" fillId="0" borderId="14" xfId="32" applyFont="1" applyBorder="1" applyAlignment="1">
      <alignment horizontal="center" vertical="center"/>
    </xf>
    <xf numFmtId="0" fontId="44" fillId="0" borderId="0" xfId="0" applyFo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41" fontId="44" fillId="0" borderId="0" xfId="32" applyFont="1" applyAlignment="1">
      <alignment horizontal="center" vertical="center"/>
    </xf>
    <xf numFmtId="41" fontId="44" fillId="0" borderId="0" xfId="32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41" fontId="44" fillId="0" borderId="14" xfId="32" applyFont="1" applyBorder="1" applyAlignment="1">
      <alignment horizontal="center" vertical="center"/>
    </xf>
    <xf numFmtId="0" fontId="44" fillId="0" borderId="119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41" fontId="44" fillId="0" borderId="21" xfId="32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41" fontId="44" fillId="0" borderId="26" xfId="32" applyFont="1" applyBorder="1" applyAlignment="1">
      <alignment horizontal="center" vertical="center"/>
    </xf>
    <xf numFmtId="41" fontId="44" fillId="0" borderId="26" xfId="32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41" fontId="47" fillId="0" borderId="0" xfId="32" applyFont="1" applyBorder="1" applyAlignment="1">
      <alignment horizontal="center" vertical="center"/>
    </xf>
    <xf numFmtId="41" fontId="47" fillId="0" borderId="0" xfId="32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44" fillId="0" borderId="0" xfId="0" applyFont="1" applyBorder="1">
      <alignment vertical="center"/>
    </xf>
    <xf numFmtId="41" fontId="47" fillId="24" borderId="0" xfId="32" applyFont="1" applyFill="1" applyBorder="1" applyAlignment="1">
      <alignment horizontal="left" vertical="center"/>
    </xf>
    <xf numFmtId="41" fontId="49" fillId="24" borderId="0" xfId="32" applyFont="1" applyFill="1" applyBorder="1" applyAlignment="1">
      <alignment vertical="center"/>
    </xf>
    <xf numFmtId="41" fontId="47" fillId="24" borderId="0" xfId="32" applyFont="1" applyFill="1" applyBorder="1" applyAlignment="1">
      <alignment vertical="center"/>
    </xf>
    <xf numFmtId="41" fontId="49" fillId="24" borderId="0" xfId="32" applyFont="1" applyFill="1" applyBorder="1" applyAlignment="1">
      <alignment horizontal="left" vertical="center"/>
    </xf>
    <xf numFmtId="0" fontId="49" fillId="24" borderId="0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/>
    </xf>
    <xf numFmtId="41" fontId="44" fillId="0" borderId="0" xfId="32" applyFont="1" applyBorder="1" applyAlignment="1">
      <alignment horizontal="center" vertical="center"/>
    </xf>
    <xf numFmtId="41" fontId="44" fillId="0" borderId="0" xfId="32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right" vertical="center"/>
    </xf>
    <xf numFmtId="0" fontId="34" fillId="24" borderId="20" xfId="0" applyFont="1" applyFill="1" applyBorder="1" applyAlignment="1">
      <alignment horizontal="center" vertical="center" wrapText="1"/>
    </xf>
    <xf numFmtId="0" fontId="34" fillId="24" borderId="25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left" vertical="center"/>
    </xf>
    <xf numFmtId="41" fontId="50" fillId="0" borderId="12" xfId="32" applyFont="1" applyBorder="1" applyAlignment="1">
      <alignment horizontal="center" vertical="center"/>
    </xf>
    <xf numFmtId="41" fontId="50" fillId="0" borderId="12" xfId="32" applyFont="1" applyBorder="1" applyAlignment="1">
      <alignment horizontal="right" vertical="center"/>
    </xf>
    <xf numFmtId="178" fontId="23" fillId="0" borderId="31" xfId="0" applyNumberFormat="1" applyFont="1" applyBorder="1" applyAlignment="1">
      <alignment horizontal="center" vertical="center"/>
    </xf>
    <xf numFmtId="178" fontId="23" fillId="0" borderId="13" xfId="0" applyNumberFormat="1" applyFont="1" applyBorder="1" applyAlignment="1">
      <alignment horizontal="center" vertical="center"/>
    </xf>
    <xf numFmtId="178" fontId="23" fillId="0" borderId="24" xfId="0" applyNumberFormat="1" applyFont="1" applyBorder="1" applyAlignment="1">
      <alignment horizontal="center" vertical="center"/>
    </xf>
    <xf numFmtId="41" fontId="26" fillId="0" borderId="50" xfId="32" applyFont="1" applyBorder="1" applyAlignment="1">
      <alignment horizontal="right" vertical="center" wrapText="1"/>
    </xf>
    <xf numFmtId="0" fontId="23" fillId="0" borderId="0" xfId="0" applyNumberFormat="1" applyFont="1">
      <alignment vertical="center"/>
    </xf>
    <xf numFmtId="41" fontId="44" fillId="0" borderId="21" xfId="32" applyFont="1" applyBorder="1" applyAlignment="1">
      <alignment horizontal="center" vertical="center" wrapText="1"/>
    </xf>
    <xf numFmtId="0" fontId="40" fillId="0" borderId="117" xfId="0" applyFont="1" applyBorder="1" applyAlignment="1">
      <alignment horizontal="center" vertical="center" wrapText="1"/>
    </xf>
    <xf numFmtId="41" fontId="26" fillId="0" borderId="98" xfId="32" applyFont="1" applyBorder="1" applyAlignment="1">
      <alignment horizontal="right" vertical="center" wrapText="1"/>
    </xf>
    <xf numFmtId="41" fontId="26" fillId="0" borderId="107" xfId="32" applyFont="1" applyBorder="1" applyAlignment="1">
      <alignment horizontal="right" vertical="center" wrapText="1"/>
    </xf>
    <xf numFmtId="41" fontId="26" fillId="0" borderId="39" xfId="32" applyFont="1" applyBorder="1" applyAlignment="1">
      <alignment horizontal="right" vertical="center" wrapText="1"/>
    </xf>
    <xf numFmtId="41" fontId="26" fillId="0" borderId="16" xfId="32" applyFont="1" applyBorder="1" applyAlignment="1">
      <alignment horizontal="right" vertical="center" wrapText="1"/>
    </xf>
    <xf numFmtId="41" fontId="26" fillId="0" borderId="36" xfId="32" applyFont="1" applyBorder="1" applyAlignment="1">
      <alignment horizontal="right" vertical="center" wrapText="1"/>
    </xf>
    <xf numFmtId="0" fontId="37" fillId="0" borderId="80" xfId="0" applyFont="1" applyBorder="1" applyAlignment="1">
      <alignment horizontal="center" vertical="center" wrapText="1"/>
    </xf>
    <xf numFmtId="41" fontId="23" fillId="0" borderId="0" xfId="32" applyFont="1" applyAlignment="1">
      <alignment horizontal="left" vertical="center"/>
    </xf>
    <xf numFmtId="41" fontId="0" fillId="0" borderId="59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41" fontId="37" fillId="0" borderId="80" xfId="0" applyNumberFormat="1" applyFont="1" applyBorder="1" applyAlignment="1">
      <alignment horizontal="center" vertical="center" wrapText="1"/>
    </xf>
    <xf numFmtId="0" fontId="37" fillId="0" borderId="132" xfId="0" applyFont="1" applyBorder="1" applyAlignment="1">
      <alignment horizontal="center" vertical="center" wrapText="1"/>
    </xf>
    <xf numFmtId="0" fontId="37" fillId="0" borderId="156" xfId="0" applyFont="1" applyBorder="1" applyAlignment="1">
      <alignment horizontal="center" vertical="center" wrapText="1"/>
    </xf>
    <xf numFmtId="0" fontId="37" fillId="0" borderId="157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7" fillId="0" borderId="136" xfId="0" applyFont="1" applyBorder="1" applyAlignment="1">
      <alignment horizontal="center" vertical="center" wrapText="1"/>
    </xf>
    <xf numFmtId="0" fontId="40" fillId="0" borderId="158" xfId="0" applyFont="1" applyBorder="1" applyAlignment="1">
      <alignment horizontal="center" vertical="center" wrapText="1"/>
    </xf>
    <xf numFmtId="0" fontId="53" fillId="0" borderId="0" xfId="0" applyFont="1">
      <alignment vertical="center"/>
    </xf>
    <xf numFmtId="0" fontId="55" fillId="0" borderId="110" xfId="0" applyFont="1" applyBorder="1" applyAlignment="1">
      <alignment horizontal="center" vertical="center" wrapText="1"/>
    </xf>
    <xf numFmtId="0" fontId="55" fillId="0" borderId="120" xfId="0" applyFont="1" applyBorder="1" applyAlignment="1">
      <alignment horizontal="center" vertical="center" wrapText="1"/>
    </xf>
    <xf numFmtId="0" fontId="55" fillId="0" borderId="121" xfId="0" applyFont="1" applyBorder="1" applyAlignment="1">
      <alignment horizontal="center" vertical="center" wrapText="1"/>
    </xf>
    <xf numFmtId="0" fontId="57" fillId="0" borderId="84" xfId="0" applyFont="1" applyBorder="1" applyAlignment="1">
      <alignment horizontal="center" vertical="center" wrapText="1"/>
    </xf>
    <xf numFmtId="0" fontId="57" fillId="0" borderId="110" xfId="0" applyFont="1" applyBorder="1" applyAlignment="1">
      <alignment horizontal="center" vertical="center" wrapText="1"/>
    </xf>
    <xf numFmtId="0" fontId="57" fillId="0" borderId="118" xfId="0" applyFont="1" applyBorder="1" applyAlignment="1">
      <alignment horizontal="center" vertical="center" wrapText="1"/>
    </xf>
    <xf numFmtId="0" fontId="55" fillId="0" borderId="122" xfId="0" applyFont="1" applyBorder="1" applyAlignment="1">
      <alignment horizontal="center" vertical="center" wrapText="1"/>
    </xf>
    <xf numFmtId="0" fontId="55" fillId="0" borderId="118" xfId="0" applyFont="1" applyBorder="1" applyAlignment="1">
      <alignment horizontal="center" vertical="center" wrapText="1"/>
    </xf>
    <xf numFmtId="0" fontId="57" fillId="0" borderId="121" xfId="0" applyFont="1" applyBorder="1" applyAlignment="1">
      <alignment horizontal="center" vertical="center" wrapText="1"/>
    </xf>
    <xf numFmtId="3" fontId="53" fillId="0" borderId="0" xfId="0" applyNumberFormat="1" applyFont="1">
      <alignment vertical="center"/>
    </xf>
    <xf numFmtId="41" fontId="53" fillId="0" borderId="0" xfId="32" applyFont="1">
      <alignment vertical="center"/>
    </xf>
    <xf numFmtId="41" fontId="53" fillId="0" borderId="0" xfId="0" applyNumberFormat="1" applyFont="1">
      <alignment vertical="center"/>
    </xf>
    <xf numFmtId="0" fontId="55" fillId="0" borderId="124" xfId="0" applyFont="1" applyBorder="1" applyAlignment="1">
      <alignment horizontal="center" vertical="center" wrapText="1"/>
    </xf>
    <xf numFmtId="0" fontId="55" fillId="0" borderId="125" xfId="0" applyFont="1" applyBorder="1" applyAlignment="1">
      <alignment horizontal="center" vertical="center" wrapText="1"/>
    </xf>
    <xf numFmtId="0" fontId="53" fillId="0" borderId="110" xfId="0" applyFont="1" applyBorder="1" applyAlignment="1">
      <alignment horizontal="center" vertical="center" wrapText="1"/>
    </xf>
    <xf numFmtId="41" fontId="53" fillId="0" borderId="110" xfId="0" applyNumberFormat="1" applyFont="1" applyBorder="1" applyAlignment="1">
      <alignment horizontal="right" vertical="center" wrapText="1"/>
    </xf>
    <xf numFmtId="0" fontId="58" fillId="0" borderId="110" xfId="0" applyFont="1" applyBorder="1" applyAlignment="1">
      <alignment horizontal="center" vertical="center" wrapText="1"/>
    </xf>
    <xf numFmtId="41" fontId="58" fillId="0" borderId="110" xfId="0" applyNumberFormat="1" applyFont="1" applyBorder="1" applyAlignment="1">
      <alignment horizontal="right" vertical="center" wrapText="1"/>
    </xf>
    <xf numFmtId="0" fontId="55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61" fillId="0" borderId="0" xfId="0" applyFont="1">
      <alignment vertical="center"/>
    </xf>
    <xf numFmtId="0" fontId="37" fillId="0" borderId="114" xfId="0" applyFont="1" applyBorder="1" applyAlignment="1">
      <alignment horizontal="center" vertical="center" wrapText="1"/>
    </xf>
    <xf numFmtId="0" fontId="37" fillId="0" borderId="139" xfId="0" applyFont="1" applyBorder="1" applyAlignment="1">
      <alignment horizontal="center" vertical="center" wrapText="1"/>
    </xf>
    <xf numFmtId="41" fontId="44" fillId="0" borderId="0" xfId="32" applyFont="1">
      <alignment vertical="center"/>
    </xf>
    <xf numFmtId="0" fontId="55" fillId="0" borderId="122" xfId="0" applyFont="1" applyBorder="1" applyAlignment="1">
      <alignment horizontal="center" vertical="center" wrapText="1"/>
    </xf>
    <xf numFmtId="0" fontId="55" fillId="0" borderId="121" xfId="0" applyFont="1" applyBorder="1" applyAlignment="1">
      <alignment horizontal="center" vertical="center" wrapText="1"/>
    </xf>
    <xf numFmtId="0" fontId="55" fillId="0" borderId="12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3" fillId="0" borderId="122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/>
    </xf>
    <xf numFmtId="0" fontId="55" fillId="0" borderId="128" xfId="0" applyFont="1" applyBorder="1" applyAlignment="1">
      <alignment vertical="center" wrapText="1"/>
    </xf>
    <xf numFmtId="0" fontId="55" fillId="0" borderId="0" xfId="0" applyFont="1" applyBorder="1" applyAlignment="1">
      <alignment vertical="center" wrapText="1"/>
    </xf>
    <xf numFmtId="0" fontId="55" fillId="0" borderId="162" xfId="0" applyFont="1" applyBorder="1" applyAlignment="1">
      <alignment horizontal="center" vertical="center" wrapText="1"/>
    </xf>
    <xf numFmtId="38" fontId="53" fillId="0" borderId="110" xfId="0" applyNumberFormat="1" applyFont="1" applyBorder="1" applyAlignment="1">
      <alignment horizontal="right" vertical="center" wrapText="1"/>
    </xf>
    <xf numFmtId="38" fontId="55" fillId="0" borderId="147" xfId="0" applyNumberFormat="1" applyFont="1" applyBorder="1" applyAlignment="1">
      <alignment horizontal="right" vertical="center" wrapText="1"/>
    </xf>
    <xf numFmtId="38" fontId="53" fillId="0" borderId="110" xfId="32" applyNumberFormat="1" applyFont="1" applyBorder="1" applyAlignment="1">
      <alignment horizontal="right" vertical="center" wrapText="1"/>
    </xf>
    <xf numFmtId="38" fontId="54" fillId="0" borderId="110" xfId="0" applyNumberFormat="1" applyFont="1" applyBorder="1" applyAlignment="1">
      <alignment horizontal="right" vertical="center" wrapText="1"/>
    </xf>
    <xf numFmtId="38" fontId="53" fillId="0" borderId="121" xfId="0" applyNumberFormat="1" applyFont="1" applyBorder="1" applyAlignment="1">
      <alignment horizontal="right" vertical="center" wrapText="1"/>
    </xf>
    <xf numFmtId="38" fontId="58" fillId="0" borderId="84" xfId="0" applyNumberFormat="1" applyFont="1" applyBorder="1" applyAlignment="1">
      <alignment horizontal="right" vertical="center" wrapText="1"/>
    </xf>
    <xf numFmtId="38" fontId="58" fillId="0" borderId="110" xfId="0" applyNumberFormat="1" applyFont="1" applyBorder="1" applyAlignment="1">
      <alignment horizontal="right" vertical="center" wrapText="1"/>
    </xf>
    <xf numFmtId="38" fontId="58" fillId="0" borderId="118" xfId="0" applyNumberFormat="1" applyFont="1" applyBorder="1" applyAlignment="1">
      <alignment horizontal="right" vertical="center" wrapText="1"/>
    </xf>
    <xf numFmtId="38" fontId="53" fillId="0" borderId="120" xfId="0" applyNumberFormat="1" applyFont="1" applyBorder="1" applyAlignment="1">
      <alignment horizontal="right" vertical="center" wrapText="1"/>
    </xf>
    <xf numFmtId="38" fontId="57" fillId="0" borderId="151" xfId="0" applyNumberFormat="1" applyFont="1" applyBorder="1" applyAlignment="1">
      <alignment horizontal="right" vertical="center" wrapText="1"/>
    </xf>
    <xf numFmtId="38" fontId="57" fillId="0" borderId="147" xfId="0" applyNumberFormat="1" applyFont="1" applyBorder="1" applyAlignment="1">
      <alignment horizontal="right" vertical="center" wrapText="1"/>
    </xf>
    <xf numFmtId="38" fontId="57" fillId="0" borderId="152" xfId="0" applyNumberFormat="1" applyFont="1" applyBorder="1" applyAlignment="1">
      <alignment horizontal="right" vertical="center" wrapText="1"/>
    </xf>
    <xf numFmtId="38" fontId="55" fillId="0" borderId="145" xfId="0" applyNumberFormat="1" applyFont="1" applyBorder="1" applyAlignment="1">
      <alignment horizontal="right" vertical="center" wrapText="1"/>
    </xf>
    <xf numFmtId="38" fontId="53" fillId="0" borderId="147" xfId="32" applyNumberFormat="1" applyFont="1" applyBorder="1" applyAlignment="1">
      <alignment horizontal="right" vertical="center" wrapText="1"/>
    </xf>
    <xf numFmtId="38" fontId="53" fillId="0" borderId="0" xfId="0" applyNumberFormat="1" applyFont="1">
      <alignment vertical="center"/>
    </xf>
    <xf numFmtId="38" fontId="58" fillId="0" borderId="110" xfId="32" applyNumberFormat="1" applyFont="1" applyBorder="1" applyAlignment="1">
      <alignment horizontal="right" vertical="center" wrapText="1"/>
    </xf>
    <xf numFmtId="38" fontId="53" fillId="0" borderId="0" xfId="32" applyNumberFormat="1" applyFont="1">
      <alignment vertical="center"/>
    </xf>
    <xf numFmtId="0" fontId="55" fillId="25" borderId="144" xfId="0" applyFont="1" applyFill="1" applyBorder="1" applyAlignment="1">
      <alignment horizontal="center" vertical="center" wrapText="1"/>
    </xf>
    <xf numFmtId="0" fontId="55" fillId="25" borderId="110" xfId="0" applyFont="1" applyFill="1" applyBorder="1" applyAlignment="1">
      <alignment horizontal="center" vertical="center" wrapText="1"/>
    </xf>
    <xf numFmtId="0" fontId="55" fillId="0" borderId="166" xfId="0" applyFont="1" applyBorder="1" applyAlignment="1">
      <alignment horizontal="center" vertical="center" wrapText="1"/>
    </xf>
    <xf numFmtId="0" fontId="57" fillId="25" borderId="144" xfId="0" applyFont="1" applyFill="1" applyBorder="1" applyAlignment="1">
      <alignment horizontal="center" vertical="center" wrapText="1"/>
    </xf>
    <xf numFmtId="0" fontId="57" fillId="25" borderId="110" xfId="0" applyFont="1" applyFill="1" applyBorder="1" applyAlignment="1">
      <alignment horizontal="center" vertical="center" wrapText="1"/>
    </xf>
    <xf numFmtId="0" fontId="57" fillId="25" borderId="154" xfId="0" applyFont="1" applyFill="1" applyBorder="1" applyAlignment="1">
      <alignment horizontal="center" vertical="center" wrapText="1"/>
    </xf>
    <xf numFmtId="0" fontId="57" fillId="25" borderId="118" xfId="0" applyFont="1" applyFill="1" applyBorder="1" applyAlignment="1">
      <alignment horizontal="center" vertical="center" wrapText="1"/>
    </xf>
    <xf numFmtId="38" fontId="53" fillId="0" borderId="120" xfId="32" applyNumberFormat="1" applyFont="1" applyBorder="1" applyAlignment="1">
      <alignment horizontal="right" vertical="center" wrapText="1"/>
    </xf>
    <xf numFmtId="0" fontId="57" fillId="0" borderId="120" xfId="0" applyFont="1" applyBorder="1" applyAlignment="1">
      <alignment horizontal="center" vertical="center" wrapText="1"/>
    </xf>
    <xf numFmtId="0" fontId="55" fillId="0" borderId="176" xfId="0" applyFont="1" applyBorder="1" applyAlignment="1">
      <alignment horizontal="center" vertical="center" wrapText="1"/>
    </xf>
    <xf numFmtId="0" fontId="58" fillId="0" borderId="181" xfId="0" applyFont="1" applyBorder="1" applyAlignment="1">
      <alignment horizontal="center" vertical="center" wrapText="1"/>
    </xf>
    <xf numFmtId="0" fontId="58" fillId="0" borderId="186" xfId="0" applyFont="1" applyBorder="1" applyAlignment="1">
      <alignment horizontal="center" vertical="center" wrapText="1"/>
    </xf>
    <xf numFmtId="38" fontId="58" fillId="0" borderId="186" xfId="0" applyNumberFormat="1" applyFont="1" applyBorder="1" applyAlignment="1">
      <alignment horizontal="right" vertical="center" wrapText="1"/>
    </xf>
    <xf numFmtId="38" fontId="55" fillId="0" borderId="150" xfId="0" applyNumberFormat="1" applyFont="1" applyBorder="1" applyAlignment="1">
      <alignment horizontal="right" vertical="center" wrapText="1"/>
    </xf>
    <xf numFmtId="0" fontId="57" fillId="0" borderId="181" xfId="0" applyFont="1" applyBorder="1" applyAlignment="1">
      <alignment horizontal="center" vertical="center" wrapText="1"/>
    </xf>
    <xf numFmtId="0" fontId="55" fillId="0" borderId="181" xfId="0" applyFont="1" applyBorder="1" applyAlignment="1">
      <alignment horizontal="center" vertical="center" wrapText="1"/>
    </xf>
    <xf numFmtId="38" fontId="53" fillId="0" borderId="181" xfId="32" applyNumberFormat="1" applyFont="1" applyBorder="1" applyAlignment="1">
      <alignment horizontal="right" vertical="center" wrapText="1"/>
    </xf>
    <xf numFmtId="38" fontId="53" fillId="0" borderId="182" xfId="32" applyNumberFormat="1" applyFont="1" applyBorder="1" applyAlignment="1">
      <alignment horizontal="right" vertical="center" wrapText="1"/>
    </xf>
    <xf numFmtId="0" fontId="57" fillId="0" borderId="186" xfId="0" applyFont="1" applyBorder="1" applyAlignment="1">
      <alignment horizontal="center" vertical="center" wrapText="1"/>
    </xf>
    <xf numFmtId="38" fontId="58" fillId="0" borderId="186" xfId="32" applyNumberFormat="1" applyFont="1" applyBorder="1" applyAlignment="1">
      <alignment horizontal="right" vertical="center" wrapText="1"/>
    </xf>
    <xf numFmtId="38" fontId="54" fillId="0" borderId="181" xfId="0" applyNumberFormat="1" applyFont="1" applyBorder="1" applyAlignment="1">
      <alignment horizontal="right" vertical="center" wrapText="1"/>
    </xf>
    <xf numFmtId="38" fontId="53" fillId="0" borderId="181" xfId="0" applyNumberFormat="1" applyFont="1" applyBorder="1" applyAlignment="1">
      <alignment horizontal="right" vertical="center" wrapText="1"/>
    </xf>
    <xf numFmtId="0" fontId="57" fillId="25" borderId="168" xfId="0" applyFont="1" applyFill="1" applyBorder="1" applyAlignment="1">
      <alignment horizontal="center" vertical="center" wrapText="1"/>
    </xf>
    <xf numFmtId="0" fontId="57" fillId="25" borderId="162" xfId="0" applyFont="1" applyFill="1" applyBorder="1" applyAlignment="1">
      <alignment horizontal="center" vertical="center" wrapText="1"/>
    </xf>
    <xf numFmtId="41" fontId="55" fillId="0" borderId="110" xfId="0" applyNumberFormat="1" applyFont="1" applyBorder="1" applyAlignment="1">
      <alignment horizontal="right" vertical="center" wrapText="1"/>
    </xf>
    <xf numFmtId="41" fontId="55" fillId="0" borderId="147" xfId="0" applyNumberFormat="1" applyFont="1" applyBorder="1" applyAlignment="1">
      <alignment horizontal="right" vertical="center" wrapText="1"/>
    </xf>
    <xf numFmtId="41" fontId="53" fillId="0" borderId="110" xfId="32" applyNumberFormat="1" applyFont="1" applyBorder="1" applyAlignment="1">
      <alignment horizontal="right" vertical="center" wrapText="1"/>
    </xf>
    <xf numFmtId="41" fontId="56" fillId="0" borderId="110" xfId="0" applyNumberFormat="1" applyFont="1" applyBorder="1" applyAlignment="1">
      <alignment horizontal="right" vertical="center" wrapText="1"/>
    </xf>
    <xf numFmtId="41" fontId="53" fillId="0" borderId="120" xfId="0" applyNumberFormat="1" applyFont="1" applyBorder="1" applyAlignment="1">
      <alignment horizontal="right" vertical="center" wrapText="1"/>
    </xf>
    <xf numFmtId="41" fontId="56" fillId="0" borderId="120" xfId="0" applyNumberFormat="1" applyFont="1" applyBorder="1" applyAlignment="1">
      <alignment horizontal="right" vertical="center" wrapText="1"/>
    </xf>
    <xf numFmtId="41" fontId="55" fillId="0" borderId="120" xfId="0" applyNumberFormat="1" applyFont="1" applyBorder="1" applyAlignment="1">
      <alignment horizontal="right" vertical="center" wrapText="1"/>
    </xf>
    <xf numFmtId="41" fontId="55" fillId="0" borderId="145" xfId="0" applyNumberFormat="1" applyFont="1" applyBorder="1" applyAlignment="1">
      <alignment horizontal="right" vertical="center" wrapText="1"/>
    </xf>
    <xf numFmtId="41" fontId="55" fillId="0" borderId="147" xfId="32" applyNumberFormat="1" applyFont="1" applyBorder="1" applyAlignment="1">
      <alignment horizontal="right" vertical="center" wrapText="1"/>
    </xf>
    <xf numFmtId="41" fontId="55" fillId="0" borderId="110" xfId="32" applyNumberFormat="1" applyFont="1" applyBorder="1" applyAlignment="1">
      <alignment horizontal="right" vertical="center" wrapText="1"/>
    </xf>
    <xf numFmtId="41" fontId="53" fillId="0" borderId="147" xfId="0" applyNumberFormat="1" applyFont="1" applyBorder="1" applyAlignment="1">
      <alignment horizontal="right" vertical="center" wrapText="1"/>
    </xf>
    <xf numFmtId="41" fontId="53" fillId="0" borderId="121" xfId="0" applyNumberFormat="1" applyFont="1" applyBorder="1" applyAlignment="1">
      <alignment horizontal="right" vertical="center" wrapText="1"/>
    </xf>
    <xf numFmtId="41" fontId="53" fillId="0" borderId="150" xfId="0" applyNumberFormat="1" applyFont="1" applyBorder="1" applyAlignment="1">
      <alignment horizontal="right" vertical="center" wrapText="1"/>
    </xf>
    <xf numFmtId="41" fontId="58" fillId="0" borderId="181" xfId="0" applyNumberFormat="1" applyFont="1" applyBorder="1" applyAlignment="1">
      <alignment horizontal="right" vertical="center" wrapText="1"/>
    </xf>
    <xf numFmtId="41" fontId="58" fillId="0" borderId="182" xfId="0" applyNumberFormat="1" applyFont="1" applyBorder="1" applyAlignment="1">
      <alignment horizontal="right" vertical="center" wrapText="1"/>
    </xf>
    <xf numFmtId="41" fontId="58" fillId="0" borderId="147" xfId="0" applyNumberFormat="1" applyFont="1" applyBorder="1" applyAlignment="1">
      <alignment horizontal="right" vertical="center" wrapText="1"/>
    </xf>
    <xf numFmtId="41" fontId="58" fillId="0" borderId="186" xfId="0" applyNumberFormat="1" applyFont="1" applyBorder="1" applyAlignment="1">
      <alignment horizontal="right" vertical="center" wrapText="1"/>
    </xf>
    <xf numFmtId="41" fontId="58" fillId="0" borderId="187" xfId="0" applyNumberFormat="1" applyFont="1" applyBorder="1" applyAlignment="1">
      <alignment horizontal="right" vertical="center" wrapText="1"/>
    </xf>
    <xf numFmtId="41" fontId="53" fillId="0" borderId="145" xfId="0" applyNumberFormat="1" applyFont="1" applyBorder="1" applyAlignment="1">
      <alignment horizontal="right" vertical="center" wrapText="1"/>
    </xf>
    <xf numFmtId="41" fontId="55" fillId="0" borderId="121" xfId="0" applyNumberFormat="1" applyFont="1" applyBorder="1" applyAlignment="1">
      <alignment horizontal="right" vertical="center" wrapText="1"/>
    </xf>
    <xf numFmtId="41" fontId="55" fillId="0" borderId="150" xfId="0" applyNumberFormat="1" applyFont="1" applyBorder="1" applyAlignment="1">
      <alignment horizontal="right" vertical="center" wrapText="1"/>
    </xf>
    <xf numFmtId="41" fontId="57" fillId="0" borderId="181" xfId="0" applyNumberFormat="1" applyFont="1" applyBorder="1" applyAlignment="1">
      <alignment horizontal="right" vertical="center" wrapText="1"/>
    </xf>
    <xf numFmtId="41" fontId="57" fillId="0" borderId="182" xfId="0" applyNumberFormat="1" applyFont="1" applyBorder="1" applyAlignment="1">
      <alignment horizontal="right" vertical="center" wrapText="1"/>
    </xf>
    <xf numFmtId="41" fontId="57" fillId="0" borderId="110" xfId="0" applyNumberFormat="1" applyFont="1" applyBorder="1" applyAlignment="1">
      <alignment horizontal="right" vertical="center" wrapText="1"/>
    </xf>
    <xf numFmtId="41" fontId="57" fillId="0" borderId="147" xfId="0" applyNumberFormat="1" applyFont="1" applyBorder="1" applyAlignment="1">
      <alignment horizontal="right" vertical="center" wrapText="1"/>
    </xf>
    <xf numFmtId="41" fontId="58" fillId="0" borderId="118" xfId="0" applyNumberFormat="1" applyFont="1" applyBorder="1" applyAlignment="1">
      <alignment horizontal="right" vertical="center" wrapText="1"/>
    </xf>
    <xf numFmtId="41" fontId="57" fillId="0" borderId="118" xfId="0" applyNumberFormat="1" applyFont="1" applyBorder="1" applyAlignment="1">
      <alignment horizontal="right" vertical="center" wrapText="1"/>
    </xf>
    <xf numFmtId="41" fontId="57" fillId="0" borderId="152" xfId="0" applyNumberFormat="1" applyFont="1" applyBorder="1" applyAlignment="1">
      <alignment horizontal="right" vertical="center" wrapText="1"/>
    </xf>
    <xf numFmtId="41" fontId="55" fillId="0" borderId="0" xfId="0" applyNumberFormat="1" applyFont="1" applyBorder="1" applyAlignment="1">
      <alignment horizontal="right" vertical="center" wrapText="1"/>
    </xf>
    <xf numFmtId="41" fontId="53" fillId="0" borderId="121" xfId="32" applyNumberFormat="1" applyFont="1" applyBorder="1" applyAlignment="1">
      <alignment horizontal="right" vertical="center" wrapText="1"/>
    </xf>
    <xf numFmtId="41" fontId="53" fillId="0" borderId="147" xfId="32" applyNumberFormat="1" applyFont="1" applyBorder="1" applyAlignment="1">
      <alignment horizontal="right" vertical="center" wrapText="1"/>
    </xf>
    <xf numFmtId="41" fontId="53" fillId="0" borderId="150" xfId="32" applyNumberFormat="1" applyFont="1" applyBorder="1" applyAlignment="1">
      <alignment horizontal="right" vertical="center" wrapText="1"/>
    </xf>
    <xf numFmtId="41" fontId="58" fillId="0" borderId="152" xfId="0" applyNumberFormat="1" applyFont="1" applyBorder="1" applyAlignment="1">
      <alignment horizontal="right" vertical="center" wrapText="1"/>
    </xf>
    <xf numFmtId="41" fontId="53" fillId="0" borderId="176" xfId="32" applyNumberFormat="1" applyFont="1" applyBorder="1" applyAlignment="1">
      <alignment horizontal="right" vertical="center" wrapText="1"/>
    </xf>
    <xf numFmtId="41" fontId="53" fillId="0" borderId="177" xfId="32" applyNumberFormat="1" applyFont="1" applyBorder="1" applyAlignment="1">
      <alignment horizontal="right" vertical="center" wrapText="1"/>
    </xf>
    <xf numFmtId="41" fontId="58" fillId="0" borderId="120" xfId="32" applyNumberFormat="1" applyFont="1" applyBorder="1" applyAlignment="1">
      <alignment horizontal="right" vertical="center" wrapText="1"/>
    </xf>
    <xf numFmtId="41" fontId="58" fillId="0" borderId="145" xfId="32" applyNumberFormat="1" applyFont="1" applyBorder="1" applyAlignment="1">
      <alignment horizontal="right" vertical="center" wrapText="1"/>
    </xf>
    <xf numFmtId="41" fontId="58" fillId="0" borderId="110" xfId="32" applyNumberFormat="1" applyFont="1" applyBorder="1" applyAlignment="1">
      <alignment horizontal="right" vertical="center" wrapText="1"/>
    </xf>
    <xf numFmtId="41" fontId="58" fillId="0" borderId="147" xfId="32" applyNumberFormat="1" applyFont="1" applyBorder="1" applyAlignment="1">
      <alignment horizontal="right" vertical="center" wrapText="1"/>
    </xf>
    <xf numFmtId="41" fontId="58" fillId="0" borderId="121" xfId="32" applyNumberFormat="1" applyFont="1" applyBorder="1" applyAlignment="1">
      <alignment horizontal="right" vertical="center" wrapText="1"/>
    </xf>
    <xf numFmtId="41" fontId="58" fillId="0" borderId="150" xfId="32" applyNumberFormat="1" applyFont="1" applyBorder="1" applyAlignment="1">
      <alignment horizontal="right" vertical="center" wrapText="1"/>
    </xf>
    <xf numFmtId="41" fontId="53" fillId="0" borderId="181" xfId="32" applyNumberFormat="1" applyFont="1" applyBorder="1" applyAlignment="1">
      <alignment horizontal="right" vertical="center" wrapText="1"/>
    </xf>
    <xf numFmtId="41" fontId="53" fillId="0" borderId="182" xfId="32" applyNumberFormat="1" applyFont="1" applyBorder="1" applyAlignment="1">
      <alignment horizontal="right" vertical="center" wrapText="1"/>
    </xf>
    <xf numFmtId="41" fontId="58" fillId="0" borderId="182" xfId="32" applyNumberFormat="1" applyFont="1" applyBorder="1" applyAlignment="1">
      <alignment horizontal="right" vertical="center" wrapText="1"/>
    </xf>
    <xf numFmtId="41" fontId="58" fillId="0" borderId="186" xfId="32" applyNumberFormat="1" applyFont="1" applyBorder="1" applyAlignment="1">
      <alignment horizontal="right" vertical="center" wrapText="1"/>
    </xf>
    <xf numFmtId="41" fontId="54" fillId="0" borderId="120" xfId="32" applyNumberFormat="1" applyFont="1" applyBorder="1" applyAlignment="1">
      <alignment horizontal="right" vertical="center" wrapText="1"/>
    </xf>
    <xf numFmtId="41" fontId="53" fillId="0" borderId="120" xfId="32" applyNumberFormat="1" applyFont="1" applyBorder="1" applyAlignment="1">
      <alignment horizontal="right" vertical="center" wrapText="1"/>
    </xf>
    <xf numFmtId="41" fontId="54" fillId="0" borderId="145" xfId="32" applyNumberFormat="1" applyFont="1" applyBorder="1" applyAlignment="1">
      <alignment horizontal="right" vertical="center" wrapText="1"/>
    </xf>
    <xf numFmtId="41" fontId="58" fillId="0" borderId="187" xfId="32" applyNumberFormat="1" applyFont="1" applyBorder="1" applyAlignment="1">
      <alignment horizontal="right" vertical="center" wrapText="1"/>
    </xf>
    <xf numFmtId="41" fontId="58" fillId="0" borderId="122" xfId="0" applyNumberFormat="1" applyFont="1" applyBorder="1" applyAlignment="1">
      <alignment horizontal="right" vertical="center" wrapText="1"/>
    </xf>
    <xf numFmtId="41" fontId="57" fillId="0" borderId="122" xfId="0" applyNumberFormat="1" applyFont="1" applyBorder="1" applyAlignment="1">
      <alignment horizontal="right" vertical="center" wrapText="1"/>
    </xf>
    <xf numFmtId="41" fontId="57" fillId="0" borderId="193" xfId="0" applyNumberFormat="1" applyFont="1" applyBorder="1" applyAlignment="1">
      <alignment horizontal="right" vertical="center" wrapText="1"/>
    </xf>
    <xf numFmtId="41" fontId="53" fillId="0" borderId="0" xfId="32" applyNumberFormat="1" applyFont="1">
      <alignment vertical="center"/>
    </xf>
    <xf numFmtId="41" fontId="58" fillId="0" borderId="121" xfId="0" applyNumberFormat="1" applyFont="1" applyBorder="1" applyAlignment="1">
      <alignment horizontal="right" vertical="center" wrapText="1"/>
    </xf>
    <xf numFmtId="0" fontId="57" fillId="0" borderId="110" xfId="0" applyFont="1" applyBorder="1" applyAlignment="1">
      <alignment vertical="center" wrapText="1"/>
    </xf>
    <xf numFmtId="0" fontId="55" fillId="0" borderId="186" xfId="0" applyFont="1" applyBorder="1" applyAlignment="1">
      <alignment horizontal="center" vertical="center" wrapText="1"/>
    </xf>
    <xf numFmtId="0" fontId="57" fillId="0" borderId="121" xfId="0" applyFont="1" applyBorder="1" applyAlignment="1">
      <alignment vertical="center" wrapText="1"/>
    </xf>
    <xf numFmtId="0" fontId="55" fillId="0" borderId="112" xfId="0" applyFont="1" applyBorder="1" applyAlignment="1">
      <alignment vertical="center" wrapText="1"/>
    </xf>
    <xf numFmtId="0" fontId="67" fillId="0" borderId="110" xfId="0" applyFont="1" applyBorder="1" applyAlignment="1">
      <alignment horizontal="center" vertical="center" wrapText="1"/>
    </xf>
    <xf numFmtId="0" fontId="66" fillId="0" borderId="110" xfId="0" applyFont="1" applyBorder="1" applyAlignment="1">
      <alignment horizontal="center" vertical="center" wrapText="1"/>
    </xf>
    <xf numFmtId="41" fontId="66" fillId="0" borderId="110" xfId="0" applyNumberFormat="1" applyFont="1" applyBorder="1" applyAlignment="1">
      <alignment horizontal="right" vertical="center" wrapText="1"/>
    </xf>
    <xf numFmtId="41" fontId="66" fillId="0" borderId="147" xfId="0" applyNumberFormat="1" applyFont="1" applyBorder="1" applyAlignment="1">
      <alignment horizontal="right" vertical="center" wrapText="1"/>
    </xf>
    <xf numFmtId="0" fontId="66" fillId="0" borderId="166" xfId="0" applyFont="1" applyBorder="1" applyAlignment="1">
      <alignment horizontal="center" vertical="center" wrapText="1"/>
    </xf>
    <xf numFmtId="41" fontId="66" fillId="0" borderId="166" xfId="0" applyNumberFormat="1" applyFont="1" applyBorder="1" applyAlignment="1">
      <alignment horizontal="right" vertical="center" wrapText="1"/>
    </xf>
    <xf numFmtId="41" fontId="66" fillId="0" borderId="163" xfId="0" applyNumberFormat="1" applyFont="1" applyBorder="1" applyAlignment="1">
      <alignment horizontal="right" vertical="center" wrapText="1"/>
    </xf>
    <xf numFmtId="0" fontId="58" fillId="0" borderId="121" xfId="0" applyFont="1" applyBorder="1" applyAlignment="1">
      <alignment horizontal="center" vertical="center" wrapText="1"/>
    </xf>
    <xf numFmtId="41" fontId="58" fillId="0" borderId="150" xfId="0" applyNumberFormat="1" applyFont="1" applyBorder="1" applyAlignment="1">
      <alignment horizontal="right" vertical="center" wrapText="1"/>
    </xf>
    <xf numFmtId="41" fontId="62" fillId="0" borderId="181" xfId="32" applyNumberFormat="1" applyFont="1" applyBorder="1" applyAlignment="1">
      <alignment horizontal="right" vertical="center" wrapText="1"/>
    </xf>
    <xf numFmtId="41" fontId="62" fillId="0" borderId="182" xfId="32" applyNumberFormat="1" applyFont="1" applyBorder="1" applyAlignment="1">
      <alignment horizontal="right" vertical="center" wrapText="1"/>
    </xf>
    <xf numFmtId="0" fontId="67" fillId="0" borderId="186" xfId="0" applyFont="1" applyBorder="1" applyAlignment="1">
      <alignment horizontal="center" vertical="center" wrapText="1"/>
    </xf>
    <xf numFmtId="0" fontId="66" fillId="0" borderId="186" xfId="0" applyFont="1" applyBorder="1" applyAlignment="1">
      <alignment horizontal="center" vertical="center" wrapText="1"/>
    </xf>
    <xf numFmtId="0" fontId="67" fillId="0" borderId="176" xfId="0" applyFont="1" applyBorder="1" applyAlignment="1">
      <alignment horizontal="center" vertical="center" wrapText="1"/>
    </xf>
    <xf numFmtId="0" fontId="66" fillId="0" borderId="176" xfId="0" applyFont="1" applyBorder="1" applyAlignment="1">
      <alignment horizontal="center" vertical="center" wrapText="1"/>
    </xf>
    <xf numFmtId="38" fontId="57" fillId="25" borderId="84" xfId="0" applyNumberFormat="1" applyFont="1" applyFill="1" applyBorder="1" applyAlignment="1">
      <alignment horizontal="center" vertical="center" wrapText="1"/>
    </xf>
    <xf numFmtId="38" fontId="57" fillId="25" borderId="110" xfId="0" applyNumberFormat="1" applyFont="1" applyFill="1" applyBorder="1" applyAlignment="1">
      <alignment horizontal="center" vertical="center" wrapText="1"/>
    </xf>
    <xf numFmtId="38" fontId="66" fillId="0" borderId="176" xfId="0" applyNumberFormat="1" applyFont="1" applyBorder="1" applyAlignment="1">
      <alignment horizontal="right" vertical="center" wrapText="1"/>
    </xf>
    <xf numFmtId="38" fontId="66" fillId="0" borderId="177" xfId="0" applyNumberFormat="1" applyFont="1" applyBorder="1" applyAlignment="1">
      <alignment horizontal="right" vertical="center" wrapText="1"/>
    </xf>
    <xf numFmtId="38" fontId="66" fillId="0" borderId="110" xfId="0" applyNumberFormat="1" applyFont="1" applyBorder="1" applyAlignment="1">
      <alignment horizontal="right" vertical="center" wrapText="1"/>
    </xf>
    <xf numFmtId="38" fontId="66" fillId="0" borderId="147" xfId="0" applyNumberFormat="1" applyFont="1" applyBorder="1" applyAlignment="1">
      <alignment horizontal="right" vertical="center" wrapText="1"/>
    </xf>
    <xf numFmtId="38" fontId="66" fillId="0" borderId="186" xfId="0" applyNumberFormat="1" applyFont="1" applyBorder="1" applyAlignment="1">
      <alignment horizontal="right" vertical="center" wrapText="1"/>
    </xf>
    <xf numFmtId="38" fontId="66" fillId="0" borderId="187" xfId="0" applyNumberFormat="1" applyFont="1" applyBorder="1" applyAlignment="1">
      <alignment horizontal="right" vertical="center" wrapText="1"/>
    </xf>
    <xf numFmtId="38" fontId="55" fillId="0" borderId="182" xfId="0" applyNumberFormat="1" applyFont="1" applyBorder="1" applyAlignment="1">
      <alignment horizontal="right" vertical="center" wrapText="1"/>
    </xf>
    <xf numFmtId="38" fontId="57" fillId="0" borderId="187" xfId="0" applyNumberFormat="1" applyFont="1" applyBorder="1" applyAlignment="1">
      <alignment horizontal="right" vertical="center" wrapText="1"/>
    </xf>
    <xf numFmtId="38" fontId="58" fillId="0" borderId="121" xfId="0" applyNumberFormat="1" applyFont="1" applyBorder="1" applyAlignment="1">
      <alignment horizontal="right" vertical="center" wrapText="1"/>
    </xf>
    <xf numFmtId="38" fontId="57" fillId="0" borderId="150" xfId="0" applyNumberFormat="1" applyFont="1" applyBorder="1" applyAlignment="1">
      <alignment horizontal="right" vertical="center" wrapText="1"/>
    </xf>
    <xf numFmtId="38" fontId="65" fillId="0" borderId="181" xfId="32" applyNumberFormat="1" applyFont="1" applyBorder="1" applyAlignment="1">
      <alignment horizontal="right" vertical="center" wrapText="1"/>
    </xf>
    <xf numFmtId="38" fontId="65" fillId="0" borderId="110" xfId="32" applyNumberFormat="1" applyFont="1" applyBorder="1" applyAlignment="1">
      <alignment horizontal="right" vertical="center" wrapText="1"/>
    </xf>
    <xf numFmtId="38" fontId="57" fillId="0" borderId="147" xfId="32" applyNumberFormat="1" applyFont="1" applyBorder="1" applyAlignment="1">
      <alignment horizontal="right" vertical="center" wrapText="1"/>
    </xf>
    <xf numFmtId="38" fontId="57" fillId="0" borderId="187" xfId="32" applyNumberFormat="1" applyFont="1" applyBorder="1" applyAlignment="1">
      <alignment horizontal="right" vertical="center" wrapText="1"/>
    </xf>
    <xf numFmtId="38" fontId="65" fillId="0" borderId="120" xfId="0" applyNumberFormat="1" applyFont="1" applyBorder="1" applyAlignment="1">
      <alignment horizontal="right" vertical="center" wrapText="1"/>
    </xf>
    <xf numFmtId="38" fontId="66" fillId="0" borderId="120" xfId="0" applyNumberFormat="1" applyFont="1" applyBorder="1" applyAlignment="1">
      <alignment horizontal="right" vertical="center" wrapText="1"/>
    </xf>
    <xf numFmtId="38" fontId="67" fillId="0" borderId="110" xfId="0" applyNumberFormat="1" applyFont="1" applyBorder="1" applyAlignment="1">
      <alignment horizontal="right" vertical="center" wrapText="1"/>
    </xf>
    <xf numFmtId="38" fontId="62" fillId="0" borderId="110" xfId="0" applyNumberFormat="1" applyFont="1" applyBorder="1" applyAlignment="1">
      <alignment horizontal="right" vertical="center" wrapText="1"/>
    </xf>
    <xf numFmtId="38" fontId="59" fillId="0" borderId="147" xfId="0" applyNumberFormat="1" applyFont="1" applyBorder="1" applyAlignment="1">
      <alignment horizontal="right" vertical="center" wrapText="1"/>
    </xf>
    <xf numFmtId="41" fontId="53" fillId="0" borderId="166" xfId="32" applyNumberFormat="1" applyFont="1" applyBorder="1" applyAlignment="1">
      <alignment horizontal="right" vertical="center" wrapText="1"/>
    </xf>
    <xf numFmtId="41" fontId="53" fillId="0" borderId="163" xfId="32" applyNumberFormat="1" applyFont="1" applyBorder="1" applyAlignment="1">
      <alignment horizontal="right" vertical="center" wrapText="1"/>
    </xf>
    <xf numFmtId="0" fontId="27" fillId="25" borderId="58" xfId="0" applyFont="1" applyFill="1" applyBorder="1" applyAlignment="1">
      <alignment horizontal="center" vertical="center"/>
    </xf>
    <xf numFmtId="0" fontId="27" fillId="25" borderId="59" xfId="0" applyFont="1" applyFill="1" applyBorder="1" applyAlignment="1">
      <alignment horizontal="center" vertical="center"/>
    </xf>
    <xf numFmtId="0" fontId="27" fillId="25" borderId="60" xfId="0" applyFont="1" applyFill="1" applyBorder="1" applyAlignment="1">
      <alignment horizontal="center" vertical="center"/>
    </xf>
    <xf numFmtId="41" fontId="27" fillId="25" borderId="61" xfId="32" applyFont="1" applyFill="1" applyBorder="1" applyAlignment="1">
      <alignment horizontal="center" vertical="center"/>
    </xf>
    <xf numFmtId="0" fontId="27" fillId="25" borderId="62" xfId="0" applyFont="1" applyFill="1" applyBorder="1" applyAlignment="1">
      <alignment horizontal="center" vertical="center"/>
    </xf>
    <xf numFmtId="0" fontId="2" fillId="0" borderId="65" xfId="43" applyNumberFormat="1" applyFont="1" applyBorder="1" applyAlignment="1">
      <alignment horizontal="center" vertical="center"/>
    </xf>
    <xf numFmtId="0" fontId="1" fillId="0" borderId="66" xfId="43" applyBorder="1"/>
    <xf numFmtId="0" fontId="1" fillId="0" borderId="44" xfId="43" applyBorder="1"/>
    <xf numFmtId="0" fontId="70" fillId="0" borderId="23" xfId="43" applyNumberFormat="1" applyFont="1" applyBorder="1" applyAlignment="1">
      <alignment horizontal="center" vertical="center"/>
    </xf>
    <xf numFmtId="0" fontId="70" fillId="0" borderId="0" xfId="43" applyFont="1" applyBorder="1"/>
    <xf numFmtId="0" fontId="70" fillId="0" borderId="48" xfId="43" applyFont="1" applyBorder="1"/>
    <xf numFmtId="0" fontId="21" fillId="0" borderId="23" xfId="43" applyNumberFormat="1" applyFont="1" applyBorder="1" applyAlignment="1">
      <alignment horizontal="center" vertical="center"/>
    </xf>
    <xf numFmtId="0" fontId="1" fillId="0" borderId="0" xfId="43" applyBorder="1"/>
    <xf numFmtId="0" fontId="1" fillId="0" borderId="48" xfId="43" applyBorder="1"/>
    <xf numFmtId="0" fontId="2" fillId="0" borderId="23" xfId="43" applyNumberFormat="1" applyFont="1" applyBorder="1" applyAlignment="1">
      <alignment horizontal="center" vertical="center"/>
    </xf>
    <xf numFmtId="0" fontId="21" fillId="0" borderId="52" xfId="43" applyNumberFormat="1" applyFont="1" applyBorder="1" applyAlignment="1">
      <alignment horizontal="center" vertical="center"/>
    </xf>
    <xf numFmtId="0" fontId="1" fillId="0" borderId="203" xfId="43" applyBorder="1"/>
    <xf numFmtId="0" fontId="1" fillId="0" borderId="204" xfId="43" applyBorder="1"/>
    <xf numFmtId="41" fontId="72" fillId="25" borderId="63" xfId="32" applyFont="1" applyFill="1" applyBorder="1" applyAlignment="1">
      <alignment horizontal="center" vertical="center" wrapText="1"/>
    </xf>
    <xf numFmtId="41" fontId="72" fillId="25" borderId="87" xfId="32" applyFont="1" applyFill="1" applyBorder="1" applyAlignment="1">
      <alignment horizontal="center" vertical="center" wrapText="1"/>
    </xf>
    <xf numFmtId="41" fontId="72" fillId="25" borderId="88" xfId="32" applyFont="1" applyFill="1" applyBorder="1" applyAlignment="1">
      <alignment horizontal="center" vertical="center" wrapText="1"/>
    </xf>
    <xf numFmtId="41" fontId="72" fillId="25" borderId="89" xfId="32" applyFont="1" applyFill="1" applyBorder="1" applyAlignment="1">
      <alignment horizontal="center" vertical="center" wrapText="1"/>
    </xf>
    <xf numFmtId="0" fontId="72" fillId="25" borderId="88" xfId="0" applyFont="1" applyFill="1" applyBorder="1" applyAlignment="1">
      <alignment horizontal="center" vertical="center" wrapText="1"/>
    </xf>
    <xf numFmtId="0" fontId="72" fillId="25" borderId="90" xfId="0" applyFont="1" applyFill="1" applyBorder="1" applyAlignment="1">
      <alignment horizontal="center" vertical="center" wrapText="1"/>
    </xf>
    <xf numFmtId="41" fontId="26" fillId="0" borderId="207" xfId="32" applyFont="1" applyBorder="1" applyAlignment="1">
      <alignment horizontal="center" vertical="center" wrapText="1"/>
    </xf>
    <xf numFmtId="41" fontId="26" fillId="0" borderId="105" xfId="32" applyFont="1" applyBorder="1" applyAlignment="1">
      <alignment horizontal="right" vertical="center" wrapText="1"/>
    </xf>
    <xf numFmtId="41" fontId="27" fillId="0" borderId="92" xfId="32" applyFont="1" applyBorder="1" applyAlignment="1">
      <alignment horizontal="center" vertical="center" wrapText="1"/>
    </xf>
    <xf numFmtId="41" fontId="27" fillId="0" borderId="93" xfId="32" applyFont="1" applyBorder="1" applyAlignment="1">
      <alignment horizontal="right" vertical="center" wrapText="1"/>
    </xf>
    <xf numFmtId="41" fontId="27" fillId="0" borderId="96" xfId="32" applyFont="1" applyBorder="1" applyAlignment="1">
      <alignment horizontal="center" vertical="center" wrapText="1"/>
    </xf>
    <xf numFmtId="41" fontId="27" fillId="0" borderId="97" xfId="32" applyFont="1" applyBorder="1" applyAlignment="1">
      <alignment horizontal="right" vertical="center" wrapText="1"/>
    </xf>
    <xf numFmtId="41" fontId="27" fillId="0" borderId="91" xfId="32" applyFont="1" applyBorder="1" applyAlignment="1">
      <alignment horizontal="center" vertical="center" wrapText="1"/>
    </xf>
    <xf numFmtId="41" fontId="27" fillId="0" borderId="208" xfId="32" applyFont="1" applyBorder="1" applyAlignment="1">
      <alignment horizontal="right" vertical="center" wrapText="1"/>
    </xf>
    <xf numFmtId="41" fontId="27" fillId="0" borderId="94" xfId="32" applyFont="1" applyBorder="1" applyAlignment="1">
      <alignment horizontal="center" vertical="center" wrapText="1"/>
    </xf>
    <xf numFmtId="41" fontId="27" fillId="0" borderId="209" xfId="32" applyFont="1" applyBorder="1" applyAlignment="1">
      <alignment horizontal="right" vertical="center" wrapText="1"/>
    </xf>
    <xf numFmtId="41" fontId="27" fillId="0" borderId="211" xfId="32" applyFont="1" applyBorder="1" applyAlignment="1">
      <alignment horizontal="center" vertical="center" wrapText="1"/>
    </xf>
    <xf numFmtId="41" fontId="27" fillId="0" borderId="212" xfId="32" applyFont="1" applyBorder="1" applyAlignment="1">
      <alignment horizontal="right" vertical="center" wrapText="1"/>
    </xf>
    <xf numFmtId="41" fontId="27" fillId="0" borderId="213" xfId="32" applyFont="1" applyBorder="1" applyAlignment="1">
      <alignment horizontal="center" vertical="center" wrapText="1"/>
    </xf>
    <xf numFmtId="41" fontId="27" fillId="0" borderId="214" xfId="32" applyFont="1" applyBorder="1" applyAlignment="1">
      <alignment horizontal="right" vertical="center" wrapText="1"/>
    </xf>
    <xf numFmtId="0" fontId="0" fillId="0" borderId="59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41" fontId="23" fillId="0" borderId="27" xfId="32" applyFont="1" applyBorder="1" applyAlignment="1">
      <alignment horizontal="center" vertical="center"/>
    </xf>
    <xf numFmtId="41" fontId="23" fillId="0" borderId="219" xfId="32" applyFont="1" applyBorder="1" applyAlignment="1">
      <alignment horizontal="center" vertical="center"/>
    </xf>
    <xf numFmtId="41" fontId="23" fillId="0" borderId="220" xfId="32" applyFont="1" applyBorder="1" applyAlignment="1">
      <alignment horizontal="center" vertical="center" wrapText="1"/>
    </xf>
    <xf numFmtId="41" fontId="23" fillId="0" borderId="221" xfId="32" applyFont="1" applyBorder="1" applyAlignment="1">
      <alignment horizontal="center" vertical="center"/>
    </xf>
    <xf numFmtId="41" fontId="24" fillId="0" borderId="31" xfId="32" applyFont="1" applyBorder="1" applyAlignment="1">
      <alignment horizontal="center" vertical="center"/>
    </xf>
    <xf numFmtId="41" fontId="24" fillId="0" borderId="222" xfId="32" applyFont="1" applyBorder="1" applyAlignment="1">
      <alignment horizontal="center" vertical="center"/>
    </xf>
    <xf numFmtId="41" fontId="24" fillId="24" borderId="27" xfId="32" applyFont="1" applyFill="1" applyBorder="1" applyAlignment="1">
      <alignment horizontal="center" vertical="center"/>
    </xf>
    <xf numFmtId="41" fontId="23" fillId="0" borderId="37" xfId="32" applyFont="1" applyBorder="1" applyAlignment="1">
      <alignment horizontal="center" vertical="center"/>
    </xf>
    <xf numFmtId="41" fontId="24" fillId="0" borderId="53" xfId="32" applyFont="1" applyBorder="1" applyAlignment="1">
      <alignment horizontal="center" vertical="center"/>
    </xf>
    <xf numFmtId="41" fontId="24" fillId="0" borderId="223" xfId="32" applyFont="1" applyBorder="1" applyAlignment="1">
      <alignment horizontal="center" vertical="center"/>
    </xf>
    <xf numFmtId="41" fontId="24" fillId="0" borderId="64" xfId="32" applyFont="1" applyBorder="1" applyAlignment="1">
      <alignment horizontal="center" vertical="center"/>
    </xf>
    <xf numFmtId="0" fontId="55" fillId="0" borderId="114" xfId="0" applyFont="1" applyFill="1" applyBorder="1" applyAlignment="1">
      <alignment horizontal="center" vertical="center" wrapText="1"/>
    </xf>
    <xf numFmtId="0" fontId="23" fillId="0" borderId="12" xfId="32" applyNumberFormat="1" applyFont="1" applyBorder="1" applyAlignment="1">
      <alignment horizontal="center" vertical="center" wrapText="1"/>
    </xf>
    <xf numFmtId="0" fontId="23" fillId="0" borderId="0" xfId="32" applyNumberFormat="1" applyFont="1" applyAlignment="1">
      <alignment horizontal="center" vertical="center"/>
    </xf>
    <xf numFmtId="0" fontId="33" fillId="0" borderId="0" xfId="32" applyNumberFormat="1" applyFont="1" applyAlignment="1">
      <alignment horizontal="center" vertical="center"/>
    </xf>
    <xf numFmtId="0" fontId="23" fillId="0" borderId="19" xfId="32" applyNumberFormat="1" applyFont="1" applyBorder="1" applyAlignment="1">
      <alignment horizontal="center" vertical="center"/>
    </xf>
    <xf numFmtId="0" fontId="38" fillId="0" borderId="12" xfId="32" applyNumberFormat="1" applyFont="1" applyBorder="1" applyAlignment="1">
      <alignment horizontal="center" vertical="center" wrapText="1"/>
    </xf>
    <xf numFmtId="0" fontId="38" fillId="0" borderId="218" xfId="32" applyNumberFormat="1" applyFont="1" applyBorder="1" applyAlignment="1">
      <alignment horizontal="center" vertical="center" wrapText="1"/>
    </xf>
    <xf numFmtId="41" fontId="73" fillId="24" borderId="10" xfId="32" applyFont="1" applyFill="1" applyBorder="1" applyAlignment="1">
      <alignment horizontal="center" vertical="center"/>
    </xf>
    <xf numFmtId="41" fontId="73" fillId="0" borderId="10" xfId="32" applyFont="1" applyBorder="1" applyAlignment="1">
      <alignment horizontal="center" vertical="center"/>
    </xf>
    <xf numFmtId="0" fontId="27" fillId="0" borderId="224" xfId="0" applyFont="1" applyBorder="1" applyAlignment="1">
      <alignment horizontal="center" vertical="center"/>
    </xf>
    <xf numFmtId="0" fontId="53" fillId="0" borderId="10" xfId="0" applyNumberFormat="1" applyFont="1" applyFill="1" applyBorder="1" applyAlignment="1">
      <alignment horizontal="center" vertical="center"/>
    </xf>
    <xf numFmtId="41" fontId="53" fillId="0" borderId="10" xfId="32" applyFont="1" applyFill="1" applyBorder="1" applyAlignment="1">
      <alignment horizontal="center" vertical="center"/>
    </xf>
    <xf numFmtId="41" fontId="51" fillId="0" borderId="10" xfId="32" applyFont="1" applyFill="1" applyBorder="1" applyAlignment="1">
      <alignment horizontal="center" vertical="center"/>
    </xf>
    <xf numFmtId="0" fontId="53" fillId="0" borderId="27" xfId="0" applyNumberFormat="1" applyFont="1" applyFill="1" applyBorder="1" applyAlignment="1">
      <alignment horizontal="center" vertical="center"/>
    </xf>
    <xf numFmtId="0" fontId="53" fillId="0" borderId="10" xfId="0" applyNumberFormat="1" applyFont="1" applyFill="1" applyBorder="1" applyAlignment="1" applyProtection="1">
      <alignment horizontal="center" vertical="center"/>
    </xf>
    <xf numFmtId="0" fontId="53" fillId="0" borderId="10" xfId="0" applyNumberFormat="1" applyFont="1" applyFill="1" applyBorder="1" applyAlignment="1" applyProtection="1">
      <alignment horizontal="center" vertical="center" wrapText="1"/>
    </xf>
    <xf numFmtId="0" fontId="53" fillId="0" borderId="27" xfId="0" applyNumberFormat="1" applyFont="1" applyFill="1" applyBorder="1" applyAlignment="1">
      <alignment horizontal="center" vertical="center" wrapText="1"/>
    </xf>
    <xf numFmtId="41" fontId="53" fillId="0" borderId="27" xfId="32" applyFont="1" applyFill="1" applyBorder="1" applyAlignment="1">
      <alignment horizontal="center" vertical="center"/>
    </xf>
    <xf numFmtId="41" fontId="53" fillId="0" borderId="10" xfId="32" applyFont="1" applyFill="1" applyBorder="1" applyAlignment="1" applyProtection="1">
      <alignment horizontal="center" vertical="center"/>
    </xf>
    <xf numFmtId="41" fontId="23" fillId="0" borderId="231" xfId="32" applyFont="1" applyBorder="1" applyAlignment="1">
      <alignment vertical="center"/>
    </xf>
    <xf numFmtId="0" fontId="23" fillId="0" borderId="234" xfId="0" applyFont="1" applyBorder="1" applyAlignment="1">
      <alignment horizontal="center" vertical="center"/>
    </xf>
    <xf numFmtId="0" fontId="28" fillId="0" borderId="230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 wrapText="1"/>
    </xf>
    <xf numFmtId="41" fontId="24" fillId="0" borderId="35" xfId="32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218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/>
    </xf>
    <xf numFmtId="3" fontId="0" fillId="0" borderId="21" xfId="0" applyNumberFormat="1" applyFont="1" applyBorder="1" applyAlignment="1">
      <alignment horizontal="right" vertical="center"/>
    </xf>
    <xf numFmtId="0" fontId="37" fillId="0" borderId="123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/>
    </xf>
    <xf numFmtId="3" fontId="0" fillId="0" borderId="66" xfId="0" applyNumberFormat="1" applyFont="1" applyBorder="1" applyAlignment="1">
      <alignment horizontal="right" vertical="center"/>
    </xf>
    <xf numFmtId="0" fontId="37" fillId="0" borderId="66" xfId="0" applyFont="1" applyBorder="1" applyAlignment="1">
      <alignment horizontal="center" vertical="center" wrapText="1"/>
    </xf>
    <xf numFmtId="0" fontId="23" fillId="0" borderId="231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41" fontId="44" fillId="0" borderId="49" xfId="32" applyFont="1" applyBorder="1" applyAlignment="1">
      <alignment horizontal="center" vertical="center"/>
    </xf>
    <xf numFmtId="41" fontId="44" fillId="0" borderId="49" xfId="32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/>
    </xf>
    <xf numFmtId="178" fontId="51" fillId="0" borderId="24" xfId="0" applyNumberFormat="1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157" xfId="0" applyFont="1" applyBorder="1" applyAlignment="1">
      <alignment horizontal="center" vertical="center" wrapText="1"/>
    </xf>
    <xf numFmtId="41" fontId="23" fillId="0" borderId="27" xfId="32" applyFont="1" applyBorder="1" applyAlignment="1">
      <alignment horizontal="center" vertical="center"/>
    </xf>
    <xf numFmtId="178" fontId="53" fillId="0" borderId="24" xfId="0" applyNumberFormat="1" applyFont="1" applyFill="1" applyBorder="1" applyAlignment="1">
      <alignment horizontal="center" vertical="center"/>
    </xf>
    <xf numFmtId="178" fontId="53" fillId="0" borderId="31" xfId="0" applyNumberFormat="1" applyFont="1" applyFill="1" applyBorder="1" applyAlignment="1">
      <alignment horizontal="center" vertical="center"/>
    </xf>
    <xf numFmtId="178" fontId="0" fillId="0" borderId="159" xfId="0" applyNumberFormat="1" applyBorder="1" applyAlignment="1">
      <alignment horizontal="center" vertical="center"/>
    </xf>
    <xf numFmtId="0" fontId="23" fillId="0" borderId="236" xfId="32" applyNumberFormat="1" applyFont="1" applyBorder="1" applyAlignment="1">
      <alignment horizontal="center" vertical="center"/>
    </xf>
    <xf numFmtId="41" fontId="73" fillId="24" borderId="16" xfId="32" applyFont="1" applyFill="1" applyBorder="1" applyAlignment="1">
      <alignment horizontal="center" vertical="center"/>
    </xf>
    <xf numFmtId="0" fontId="24" fillId="24" borderId="237" xfId="32" applyNumberFormat="1" applyFont="1" applyFill="1" applyBorder="1" applyAlignment="1">
      <alignment horizontal="center" vertical="center"/>
    </xf>
    <xf numFmtId="41" fontId="24" fillId="24" borderId="54" xfId="32" applyFont="1" applyFill="1" applyBorder="1" applyAlignment="1">
      <alignment horizontal="center" vertical="center"/>
    </xf>
    <xf numFmtId="0" fontId="55" fillId="0" borderId="122" xfId="0" applyFont="1" applyBorder="1" applyAlignment="1">
      <alignment horizontal="center" vertical="center" wrapText="1"/>
    </xf>
    <xf numFmtId="0" fontId="55" fillId="0" borderId="11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57" xfId="0" applyFont="1" applyBorder="1" applyAlignment="1">
      <alignment horizontal="center" vertical="center" wrapText="1"/>
    </xf>
    <xf numFmtId="0" fontId="37" fillId="0" borderId="225" xfId="0" applyFont="1" applyBorder="1" applyAlignment="1">
      <alignment horizontal="center" vertical="center" wrapText="1"/>
    </xf>
    <xf numFmtId="0" fontId="37" fillId="0" borderId="2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41" fontId="23" fillId="0" borderId="27" xfId="32" applyFont="1" applyBorder="1" applyAlignment="1">
      <alignment horizontal="center" vertical="center"/>
    </xf>
    <xf numFmtId="0" fontId="37" fillId="0" borderId="137" xfId="0" applyFont="1" applyBorder="1" applyAlignment="1">
      <alignment horizontal="left" vertical="center" wrapText="1"/>
    </xf>
    <xf numFmtId="0" fontId="37" fillId="0" borderId="131" xfId="0" applyFont="1" applyBorder="1" applyAlignment="1">
      <alignment horizontal="center" vertical="center" wrapText="1"/>
    </xf>
    <xf numFmtId="0" fontId="37" fillId="0" borderId="240" xfId="0" applyFont="1" applyBorder="1" applyAlignment="1">
      <alignment horizontal="center" vertical="center" wrapText="1"/>
    </xf>
    <xf numFmtId="178" fontId="37" fillId="0" borderId="144" xfId="0" applyNumberFormat="1" applyFont="1" applyBorder="1" applyAlignment="1">
      <alignment horizontal="center" vertical="center" wrapText="1"/>
    </xf>
    <xf numFmtId="178" fontId="37" fillId="0" borderId="168" xfId="0" applyNumberFormat="1" applyFont="1" applyBorder="1" applyAlignment="1">
      <alignment horizontal="center" vertical="center" wrapText="1"/>
    </xf>
    <xf numFmtId="41" fontId="52" fillId="0" borderId="27" xfId="32" applyFont="1" applyBorder="1" applyAlignment="1">
      <alignment horizontal="right" vertical="center"/>
    </xf>
    <xf numFmtId="41" fontId="0" fillId="0" borderId="27" xfId="32" applyFont="1" applyBorder="1" applyAlignment="1">
      <alignment horizontal="right" vertical="center" wrapText="1"/>
    </xf>
    <xf numFmtId="41" fontId="40" fillId="0" borderId="118" xfId="32" applyFont="1" applyBorder="1" applyAlignment="1">
      <alignment horizontal="right" vertical="center" wrapText="1"/>
    </xf>
    <xf numFmtId="41" fontId="37" fillId="0" borderId="110" xfId="32" applyFont="1" applyBorder="1" applyAlignment="1">
      <alignment horizontal="right" vertical="center" wrapText="1"/>
    </xf>
    <xf numFmtId="0" fontId="69" fillId="0" borderId="23" xfId="43" applyNumberFormat="1" applyFont="1" applyBorder="1" applyAlignment="1">
      <alignment horizontal="center" vertical="center"/>
    </xf>
    <xf numFmtId="0" fontId="69" fillId="0" borderId="0" xfId="43" applyNumberFormat="1" applyFont="1" applyBorder="1" applyAlignment="1">
      <alignment horizontal="center" vertical="center"/>
    </xf>
    <xf numFmtId="0" fontId="69" fillId="0" borderId="48" xfId="43" applyNumberFormat="1" applyFont="1" applyBorder="1" applyAlignment="1">
      <alignment horizontal="center" vertical="center"/>
    </xf>
    <xf numFmtId="0" fontId="71" fillId="0" borderId="23" xfId="43" applyNumberFormat="1" applyFont="1" applyBorder="1" applyAlignment="1">
      <alignment horizontal="center" vertical="center"/>
    </xf>
    <xf numFmtId="0" fontId="71" fillId="0" borderId="0" xfId="43" applyNumberFormat="1" applyFont="1" applyBorder="1" applyAlignment="1">
      <alignment horizontal="center" vertical="center"/>
    </xf>
    <xf numFmtId="0" fontId="71" fillId="0" borderId="48" xfId="43" applyNumberFormat="1" applyFont="1" applyBorder="1" applyAlignment="1">
      <alignment horizontal="center" vertical="center"/>
    </xf>
    <xf numFmtId="41" fontId="33" fillId="0" borderId="0" xfId="32" applyFont="1" applyAlignment="1">
      <alignment horizontal="center" vertical="center" wrapText="1"/>
    </xf>
    <xf numFmtId="0" fontId="26" fillId="24" borderId="20" xfId="0" applyFont="1" applyFill="1" applyBorder="1" applyAlignment="1">
      <alignment horizontal="center" vertical="center"/>
    </xf>
    <xf numFmtId="0" fontId="26" fillId="24" borderId="25" xfId="0" applyFont="1" applyFill="1" applyBorder="1" applyAlignment="1">
      <alignment horizontal="center" vertical="center"/>
    </xf>
    <xf numFmtId="0" fontId="26" fillId="24" borderId="31" xfId="0" applyFont="1" applyFill="1" applyBorder="1" applyAlignment="1">
      <alignment horizontal="center" vertical="center"/>
    </xf>
    <xf numFmtId="41" fontId="41" fillId="0" borderId="205" xfId="32" applyFont="1" applyBorder="1" applyAlignment="1">
      <alignment horizontal="center" vertical="center" wrapText="1"/>
    </xf>
    <xf numFmtId="41" fontId="41" fillId="0" borderId="108" xfId="32" applyFont="1" applyBorder="1" applyAlignment="1">
      <alignment horizontal="center" vertical="center" wrapText="1"/>
    </xf>
    <xf numFmtId="41" fontId="41" fillId="0" borderId="206" xfId="32" applyFont="1" applyBorder="1" applyAlignment="1">
      <alignment horizontal="center" vertical="center" wrapText="1"/>
    </xf>
    <xf numFmtId="41" fontId="27" fillId="24" borderId="45" xfId="32" applyFont="1" applyFill="1" applyBorder="1" applyAlignment="1">
      <alignment horizontal="center" vertical="center"/>
    </xf>
    <xf numFmtId="41" fontId="27" fillId="24" borderId="25" xfId="32" applyFont="1" applyFill="1" applyBorder="1" applyAlignment="1">
      <alignment horizontal="center" vertical="center"/>
    </xf>
    <xf numFmtId="41" fontId="27" fillId="24" borderId="210" xfId="32" applyFont="1" applyFill="1" applyBorder="1" applyAlignment="1">
      <alignment horizontal="center" vertical="center"/>
    </xf>
    <xf numFmtId="41" fontId="42" fillId="24" borderId="215" xfId="32" applyFont="1" applyFill="1" applyBorder="1" applyAlignment="1">
      <alignment horizontal="center" vertical="center" wrapText="1"/>
    </xf>
    <xf numFmtId="41" fontId="42" fillId="24" borderId="25" xfId="32" applyFont="1" applyFill="1" applyBorder="1" applyAlignment="1">
      <alignment horizontal="center" vertical="center" wrapText="1"/>
    </xf>
    <xf numFmtId="41" fontId="42" fillId="24" borderId="31" xfId="32" applyFont="1" applyFill="1" applyBorder="1" applyAlignment="1">
      <alignment horizontal="center" vertical="center" wrapText="1"/>
    </xf>
    <xf numFmtId="41" fontId="26" fillId="24" borderId="20" xfId="32" applyFont="1" applyFill="1" applyBorder="1" applyAlignment="1">
      <alignment horizontal="center" vertical="center" wrapText="1"/>
    </xf>
    <xf numFmtId="41" fontId="26" fillId="24" borderId="25" xfId="32" applyFont="1" applyFill="1" applyBorder="1" applyAlignment="1">
      <alignment horizontal="center" vertical="center" wrapText="1"/>
    </xf>
    <xf numFmtId="41" fontId="26" fillId="24" borderId="31" xfId="32" applyFont="1" applyFill="1" applyBorder="1" applyAlignment="1">
      <alignment horizontal="center" vertical="center" wrapText="1"/>
    </xf>
    <xf numFmtId="41" fontId="42" fillId="24" borderId="20" xfId="32" applyFont="1" applyFill="1" applyBorder="1" applyAlignment="1">
      <alignment horizontal="center" vertical="center" wrapText="1"/>
    </xf>
    <xf numFmtId="41" fontId="26" fillId="24" borderId="20" xfId="32" applyFont="1" applyFill="1" applyBorder="1" applyAlignment="1">
      <alignment horizontal="center" vertical="center"/>
    </xf>
    <xf numFmtId="41" fontId="26" fillId="24" borderId="25" xfId="32" applyFont="1" applyFill="1" applyBorder="1" applyAlignment="1">
      <alignment horizontal="center" vertical="center"/>
    </xf>
    <xf numFmtId="41" fontId="26" fillId="24" borderId="32" xfId="32" applyFont="1" applyFill="1" applyBorder="1" applyAlignment="1">
      <alignment horizontal="center" vertical="center"/>
    </xf>
    <xf numFmtId="41" fontId="23" fillId="0" borderId="20" xfId="32" applyFont="1" applyBorder="1" applyAlignment="1">
      <alignment horizontal="center" vertical="center"/>
    </xf>
    <xf numFmtId="41" fontId="23" fillId="0" borderId="25" xfId="32" applyFont="1" applyBorder="1" applyAlignment="1">
      <alignment horizontal="center" vertical="center"/>
    </xf>
    <xf numFmtId="41" fontId="23" fillId="0" borderId="31" xfId="32" applyFont="1" applyBorder="1" applyAlignment="1">
      <alignment horizontal="center" vertical="center"/>
    </xf>
    <xf numFmtId="0" fontId="42" fillId="24" borderId="20" xfId="0" applyFont="1" applyFill="1" applyBorder="1" applyAlignment="1">
      <alignment horizontal="center" vertical="center" wrapText="1"/>
    </xf>
    <xf numFmtId="0" fontId="42" fillId="24" borderId="25" xfId="0" applyFont="1" applyFill="1" applyBorder="1" applyAlignment="1">
      <alignment horizontal="center" vertical="center" wrapText="1"/>
    </xf>
    <xf numFmtId="0" fontId="42" fillId="24" borderId="31" xfId="0" applyFont="1" applyFill="1" applyBorder="1" applyAlignment="1">
      <alignment horizontal="center" vertical="center" wrapText="1"/>
    </xf>
    <xf numFmtId="0" fontId="42" fillId="24" borderId="217" xfId="0" applyFont="1" applyFill="1" applyBorder="1" applyAlignment="1">
      <alignment horizontal="center" vertical="center" wrapText="1"/>
    </xf>
    <xf numFmtId="0" fontId="42" fillId="24" borderId="100" xfId="0" applyFont="1" applyFill="1" applyBorder="1" applyAlignment="1">
      <alignment horizontal="center" vertical="center" wrapText="1"/>
    </xf>
    <xf numFmtId="0" fontId="42" fillId="24" borderId="102" xfId="0" applyFont="1" applyFill="1" applyBorder="1" applyAlignment="1">
      <alignment horizontal="center" vertical="center" wrapText="1"/>
    </xf>
    <xf numFmtId="0" fontId="42" fillId="0" borderId="216" xfId="0" applyFont="1" applyBorder="1" applyAlignment="1">
      <alignment horizontal="center" vertical="center" wrapText="1"/>
    </xf>
    <xf numFmtId="0" fontId="42" fillId="0" borderId="100" xfId="0" applyFont="1" applyBorder="1" applyAlignment="1">
      <alignment horizontal="center" vertical="center" wrapText="1"/>
    </xf>
    <xf numFmtId="0" fontId="42" fillId="0" borderId="102" xfId="0" applyFont="1" applyBorder="1" applyAlignment="1">
      <alignment horizontal="center" vertical="center" wrapText="1"/>
    </xf>
    <xf numFmtId="0" fontId="26" fillId="24" borderId="216" xfId="0" applyFont="1" applyFill="1" applyBorder="1" applyAlignment="1">
      <alignment horizontal="center" vertical="center"/>
    </xf>
    <xf numFmtId="0" fontId="26" fillId="24" borderId="100" xfId="0" applyFont="1" applyFill="1" applyBorder="1" applyAlignment="1">
      <alignment horizontal="center" vertical="center"/>
    </xf>
    <xf numFmtId="0" fontId="26" fillId="24" borderId="102" xfId="0" applyFont="1" applyFill="1" applyBorder="1" applyAlignment="1">
      <alignment horizontal="center" vertical="center"/>
    </xf>
    <xf numFmtId="0" fontId="55" fillId="0" borderId="135" xfId="0" applyFont="1" applyBorder="1" applyAlignment="1">
      <alignment horizontal="justify" vertical="center" wrapText="1"/>
    </xf>
    <xf numFmtId="0" fontId="55" fillId="0" borderId="136" xfId="0" applyFont="1" applyBorder="1" applyAlignment="1">
      <alignment horizontal="justify" vertical="center" wrapText="1"/>
    </xf>
    <xf numFmtId="0" fontId="55" fillId="0" borderId="137" xfId="0" applyFont="1" applyBorder="1" applyAlignment="1">
      <alignment horizontal="justify" vertical="center" wrapText="1"/>
    </xf>
    <xf numFmtId="0" fontId="64" fillId="0" borderId="138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139" xfId="0" applyFont="1" applyBorder="1" applyAlignment="1">
      <alignment horizontal="center" vertical="center" wrapText="1"/>
    </xf>
    <xf numFmtId="0" fontId="56" fillId="0" borderId="140" xfId="0" applyFont="1" applyBorder="1" applyAlignment="1">
      <alignment horizontal="justify" vertical="center" wrapText="1"/>
    </xf>
    <xf numFmtId="0" fontId="56" fillId="0" borderId="76" xfId="0" applyFont="1" applyBorder="1" applyAlignment="1">
      <alignment horizontal="justify" vertical="center" wrapText="1"/>
    </xf>
    <xf numFmtId="0" fontId="56" fillId="0" borderId="141" xfId="0" applyFont="1" applyBorder="1" applyAlignment="1">
      <alignment horizontal="justify" vertical="center" wrapText="1"/>
    </xf>
    <xf numFmtId="0" fontId="57" fillId="25" borderId="199" xfId="0" applyFont="1" applyFill="1" applyBorder="1" applyAlignment="1">
      <alignment horizontal="center" vertical="center" wrapText="1"/>
    </xf>
    <xf numFmtId="0" fontId="57" fillId="25" borderId="84" xfId="0" applyFont="1" applyFill="1" applyBorder="1" applyAlignment="1">
      <alignment horizontal="center" vertical="center" wrapText="1"/>
    </xf>
    <xf numFmtId="0" fontId="57" fillId="25" borderId="110" xfId="0" applyFont="1" applyFill="1" applyBorder="1" applyAlignment="1">
      <alignment horizontal="center" vertical="center" wrapText="1"/>
    </xf>
    <xf numFmtId="38" fontId="57" fillId="25" borderId="84" xfId="0" applyNumberFormat="1" applyFont="1" applyFill="1" applyBorder="1" applyAlignment="1">
      <alignment horizontal="center" vertical="center" wrapText="1"/>
    </xf>
    <xf numFmtId="38" fontId="57" fillId="25" borderId="110" xfId="0" applyNumberFormat="1" applyFont="1" applyFill="1" applyBorder="1" applyAlignment="1">
      <alignment horizontal="center" vertical="center" wrapText="1"/>
    </xf>
    <xf numFmtId="38" fontId="57" fillId="25" borderId="151" xfId="0" applyNumberFormat="1" applyFont="1" applyFill="1" applyBorder="1" applyAlignment="1">
      <alignment horizontal="center" vertical="center" wrapText="1"/>
    </xf>
    <xf numFmtId="38" fontId="57" fillId="25" borderId="147" xfId="0" applyNumberFormat="1" applyFont="1" applyFill="1" applyBorder="1" applyAlignment="1">
      <alignment horizontal="center" vertical="center" wrapText="1"/>
    </xf>
    <xf numFmtId="0" fontId="55" fillId="0" borderId="200" xfId="0" applyFont="1" applyBorder="1" applyAlignment="1">
      <alignment horizontal="center" vertical="center" wrapText="1"/>
    </xf>
    <xf numFmtId="0" fontId="55" fillId="0" borderId="144" xfId="0" applyFont="1" applyBorder="1" applyAlignment="1">
      <alignment horizontal="center" vertical="center" wrapText="1"/>
    </xf>
    <xf numFmtId="0" fontId="55" fillId="0" borderId="201" xfId="0" applyFont="1" applyBorder="1" applyAlignment="1">
      <alignment horizontal="center" vertical="center" wrapText="1"/>
    </xf>
    <xf numFmtId="0" fontId="55" fillId="0" borderId="181" xfId="0" applyFont="1" applyBorder="1" applyAlignment="1">
      <alignment horizontal="center" vertical="center" wrapText="1"/>
    </xf>
    <xf numFmtId="0" fontId="55" fillId="0" borderId="110" xfId="0" applyFont="1" applyBorder="1" applyAlignment="1">
      <alignment horizontal="center" vertical="center" wrapText="1"/>
    </xf>
    <xf numFmtId="0" fontId="57" fillId="25" borderId="186" xfId="0" applyFont="1" applyFill="1" applyBorder="1" applyAlignment="1">
      <alignment horizontal="center" vertical="center" wrapText="1"/>
    </xf>
    <xf numFmtId="0" fontId="57" fillId="25" borderId="118" xfId="0" applyFont="1" applyFill="1" applyBorder="1" applyAlignment="1">
      <alignment horizontal="center" vertical="center" wrapText="1"/>
    </xf>
    <xf numFmtId="0" fontId="57" fillId="25" borderId="135" xfId="0" applyFont="1" applyFill="1" applyBorder="1" applyAlignment="1">
      <alignment horizontal="center" vertical="center" wrapText="1"/>
    </xf>
    <xf numFmtId="0" fontId="57" fillId="25" borderId="136" xfId="0" applyFont="1" applyFill="1" applyBorder="1" applyAlignment="1">
      <alignment horizontal="center" vertical="center" wrapText="1"/>
    </xf>
    <xf numFmtId="0" fontId="57" fillId="25" borderId="133" xfId="0" applyFont="1" applyFill="1" applyBorder="1" applyAlignment="1">
      <alignment horizontal="center" vertical="center" wrapText="1"/>
    </xf>
    <xf numFmtId="0" fontId="57" fillId="25" borderId="138" xfId="0" applyFont="1" applyFill="1" applyBorder="1" applyAlignment="1">
      <alignment horizontal="center" vertical="center" wrapText="1"/>
    </xf>
    <xf numFmtId="0" fontId="57" fillId="25" borderId="0" xfId="0" applyFont="1" applyFill="1" applyBorder="1" applyAlignment="1">
      <alignment horizontal="center" vertical="center" wrapText="1"/>
    </xf>
    <xf numFmtId="0" fontId="57" fillId="25" borderId="125" xfId="0" applyFont="1" applyFill="1" applyBorder="1" applyAlignment="1">
      <alignment horizontal="center" vertical="center" wrapText="1"/>
    </xf>
    <xf numFmtId="0" fontId="57" fillId="25" borderId="140" xfId="0" applyFont="1" applyFill="1" applyBorder="1" applyAlignment="1">
      <alignment horizontal="center" vertical="center" wrapText="1"/>
    </xf>
    <xf numFmtId="0" fontId="57" fillId="25" borderId="76" xfId="0" applyFont="1" applyFill="1" applyBorder="1" applyAlignment="1">
      <alignment horizontal="center" vertical="center" wrapText="1"/>
    </xf>
    <xf numFmtId="0" fontId="57" fillId="25" borderId="130" xfId="0" applyFont="1" applyFill="1" applyBorder="1" applyAlignment="1">
      <alignment horizontal="center" vertical="center" wrapText="1"/>
    </xf>
    <xf numFmtId="0" fontId="55" fillId="0" borderId="120" xfId="0" applyFont="1" applyBorder="1" applyAlignment="1">
      <alignment horizontal="center" vertical="center" wrapText="1"/>
    </xf>
    <xf numFmtId="0" fontId="57" fillId="25" borderId="121" xfId="0" applyFont="1" applyFill="1" applyBorder="1" applyAlignment="1">
      <alignment horizontal="center" vertical="center" wrapText="1"/>
    </xf>
    <xf numFmtId="0" fontId="55" fillId="0" borderId="149" xfId="0" applyFont="1" applyBorder="1" applyAlignment="1">
      <alignment horizontal="center" vertical="center" wrapText="1"/>
    </xf>
    <xf numFmtId="0" fontId="55" fillId="0" borderId="146" xfId="0" applyFont="1" applyBorder="1" applyAlignment="1">
      <alignment horizontal="center" vertical="center" wrapText="1"/>
    </xf>
    <xf numFmtId="0" fontId="55" fillId="0" borderId="154" xfId="0" applyFont="1" applyBorder="1" applyAlignment="1">
      <alignment horizontal="center" vertical="center" wrapText="1"/>
    </xf>
    <xf numFmtId="0" fontId="55" fillId="0" borderId="123" xfId="0" applyFont="1" applyBorder="1" applyAlignment="1">
      <alignment horizontal="center" vertical="center" wrapText="1"/>
    </xf>
    <xf numFmtId="0" fontId="55" fillId="0" borderId="114" xfId="0" applyFont="1" applyBorder="1" applyAlignment="1">
      <alignment horizontal="center" vertical="center" wrapText="1"/>
    </xf>
    <xf numFmtId="0" fontId="55" fillId="0" borderId="126" xfId="0" applyFont="1" applyBorder="1" applyAlignment="1">
      <alignment horizontal="center" vertical="center" wrapText="1"/>
    </xf>
    <xf numFmtId="0" fontId="66" fillId="25" borderId="176" xfId="0" applyFont="1" applyFill="1" applyBorder="1" applyAlignment="1">
      <alignment horizontal="center" vertical="center" wrapText="1"/>
    </xf>
    <xf numFmtId="0" fontId="66" fillId="25" borderId="110" xfId="0" applyFont="1" applyFill="1" applyBorder="1" applyAlignment="1">
      <alignment horizontal="center" vertical="center" wrapText="1"/>
    </xf>
    <xf numFmtId="0" fontId="66" fillId="25" borderId="186" xfId="0" applyFont="1" applyFill="1" applyBorder="1" applyAlignment="1">
      <alignment horizontal="center" vertical="center" wrapText="1"/>
    </xf>
    <xf numFmtId="0" fontId="55" fillId="0" borderId="121" xfId="0" applyFont="1" applyBorder="1" applyAlignment="1">
      <alignment horizontal="center" vertical="center" wrapText="1"/>
    </xf>
    <xf numFmtId="0" fontId="55" fillId="0" borderId="122" xfId="0" applyFont="1" applyBorder="1" applyAlignment="1">
      <alignment horizontal="center" vertical="center" wrapText="1"/>
    </xf>
    <xf numFmtId="0" fontId="55" fillId="0" borderId="114" xfId="0" applyFont="1" applyBorder="1" applyAlignment="1">
      <alignment horizontal="right" vertical="center" wrapText="1"/>
    </xf>
    <xf numFmtId="0" fontId="55" fillId="0" borderId="0" xfId="0" applyFont="1" applyBorder="1" applyAlignment="1">
      <alignment horizontal="right" vertical="center" wrapText="1"/>
    </xf>
    <xf numFmtId="0" fontId="55" fillId="0" borderId="125" xfId="0" applyFont="1" applyBorder="1" applyAlignment="1">
      <alignment horizontal="right" vertical="center" wrapText="1"/>
    </xf>
    <xf numFmtId="41" fontId="55" fillId="25" borderId="143" xfId="0" applyNumberFormat="1" applyFont="1" applyFill="1" applyBorder="1" applyAlignment="1">
      <alignment horizontal="center" vertical="center" wrapText="1"/>
    </xf>
    <xf numFmtId="41" fontId="55" fillId="25" borderId="145" xfId="0" applyNumberFormat="1" applyFont="1" applyFill="1" applyBorder="1" applyAlignment="1">
      <alignment horizontal="center" vertical="center" wrapText="1"/>
    </xf>
    <xf numFmtId="0" fontId="55" fillId="25" borderId="111" xfId="0" applyFont="1" applyFill="1" applyBorder="1" applyAlignment="1">
      <alignment horizontal="center" vertical="center" wrapText="1"/>
    </xf>
    <xf numFmtId="0" fontId="55" fillId="25" borderId="112" xfId="0" applyFont="1" applyFill="1" applyBorder="1" applyAlignment="1">
      <alignment horizontal="center" vertical="center" wrapText="1"/>
    </xf>
    <xf numFmtId="41" fontId="55" fillId="25" borderId="131" xfId="0" applyNumberFormat="1" applyFont="1" applyFill="1" applyBorder="1" applyAlignment="1">
      <alignment horizontal="center" vertical="center" wrapText="1"/>
    </xf>
    <xf numFmtId="41" fontId="55" fillId="25" borderId="120" xfId="0" applyNumberFormat="1" applyFont="1" applyFill="1" applyBorder="1" applyAlignment="1">
      <alignment horizontal="center" vertical="center" wrapText="1"/>
    </xf>
    <xf numFmtId="41" fontId="60" fillId="25" borderId="131" xfId="0" applyNumberFormat="1" applyFont="1" applyFill="1" applyBorder="1" applyAlignment="1">
      <alignment horizontal="center" vertical="center" wrapText="1"/>
    </xf>
    <xf numFmtId="41" fontId="60" fillId="25" borderId="120" xfId="0" applyNumberFormat="1" applyFont="1" applyFill="1" applyBorder="1" applyAlignment="1">
      <alignment horizontal="center" vertical="center" wrapText="1"/>
    </xf>
    <xf numFmtId="0" fontId="55" fillId="25" borderId="142" xfId="0" applyFont="1" applyFill="1" applyBorder="1" applyAlignment="1">
      <alignment horizontal="center" vertical="center" wrapText="1"/>
    </xf>
    <xf numFmtId="0" fontId="55" fillId="25" borderId="82" xfId="0" applyFont="1" applyFill="1" applyBorder="1" applyAlignment="1">
      <alignment horizontal="center" vertical="center" wrapText="1"/>
    </xf>
    <xf numFmtId="0" fontId="55" fillId="25" borderId="83" xfId="0" applyFont="1" applyFill="1" applyBorder="1" applyAlignment="1">
      <alignment horizontal="center" vertical="center" wrapText="1"/>
    </xf>
    <xf numFmtId="0" fontId="55" fillId="25" borderId="131" xfId="0" applyFont="1" applyFill="1" applyBorder="1" applyAlignment="1">
      <alignment horizontal="center" vertical="center" wrapText="1"/>
    </xf>
    <xf numFmtId="0" fontId="55" fillId="25" borderId="120" xfId="0" applyFont="1" applyFill="1" applyBorder="1" applyAlignment="1">
      <alignment horizontal="center" vertical="center" wrapText="1"/>
    </xf>
    <xf numFmtId="0" fontId="55" fillId="0" borderId="167" xfId="0" applyFont="1" applyBorder="1" applyAlignment="1">
      <alignment horizontal="center" vertical="center" wrapText="1"/>
    </xf>
    <xf numFmtId="0" fontId="55" fillId="0" borderId="124" xfId="0" applyFont="1" applyBorder="1" applyAlignment="1">
      <alignment horizontal="center" vertical="center" wrapText="1"/>
    </xf>
    <xf numFmtId="0" fontId="55" fillId="0" borderId="125" xfId="0" applyFont="1" applyBorder="1" applyAlignment="1">
      <alignment horizontal="center" vertical="center" wrapText="1"/>
    </xf>
    <xf numFmtId="0" fontId="55" fillId="0" borderId="127" xfId="0" applyFont="1" applyBorder="1" applyAlignment="1">
      <alignment horizontal="center" vertical="center" wrapText="1"/>
    </xf>
    <xf numFmtId="0" fontId="55" fillId="0" borderId="123" xfId="0" applyFont="1" applyFill="1" applyBorder="1" applyAlignment="1">
      <alignment horizontal="center" vertical="center" wrapText="1"/>
    </xf>
    <xf numFmtId="0" fontId="55" fillId="0" borderId="124" xfId="0" applyFont="1" applyFill="1" applyBorder="1" applyAlignment="1">
      <alignment horizontal="center" vertical="center" wrapText="1"/>
    </xf>
    <xf numFmtId="0" fontId="55" fillId="0" borderId="114" xfId="0" applyFont="1" applyFill="1" applyBorder="1" applyAlignment="1">
      <alignment horizontal="center" vertical="center" wrapText="1"/>
    </xf>
    <xf numFmtId="0" fontId="55" fillId="0" borderId="125" xfId="0" applyFont="1" applyFill="1" applyBorder="1" applyAlignment="1">
      <alignment horizontal="center" vertical="center" wrapText="1"/>
    </xf>
    <xf numFmtId="0" fontId="55" fillId="0" borderId="126" xfId="0" applyFont="1" applyFill="1" applyBorder="1" applyAlignment="1">
      <alignment horizontal="center" vertical="center" wrapText="1"/>
    </xf>
    <xf numFmtId="0" fontId="55" fillId="0" borderId="127" xfId="0" applyFont="1" applyFill="1" applyBorder="1" applyAlignment="1">
      <alignment horizontal="center" vertical="center" wrapText="1"/>
    </xf>
    <xf numFmtId="0" fontId="66" fillId="25" borderId="123" xfId="0" applyFont="1" applyFill="1" applyBorder="1" applyAlignment="1">
      <alignment horizontal="center" vertical="center" wrapText="1"/>
    </xf>
    <xf numFmtId="0" fontId="66" fillId="25" borderId="124" xfId="0" applyFont="1" applyFill="1" applyBorder="1" applyAlignment="1">
      <alignment horizontal="center" vertical="center" wrapText="1"/>
    </xf>
    <xf numFmtId="0" fontId="66" fillId="25" borderId="114" xfId="0" applyFont="1" applyFill="1" applyBorder="1" applyAlignment="1">
      <alignment horizontal="center" vertical="center" wrapText="1"/>
    </xf>
    <xf numFmtId="0" fontId="66" fillId="25" borderId="125" xfId="0" applyFont="1" applyFill="1" applyBorder="1" applyAlignment="1">
      <alignment horizontal="center" vertical="center" wrapText="1"/>
    </xf>
    <xf numFmtId="0" fontId="66" fillId="25" borderId="164" xfId="0" applyFont="1" applyFill="1" applyBorder="1" applyAlignment="1">
      <alignment horizontal="center" vertical="center" wrapText="1"/>
    </xf>
    <xf numFmtId="0" fontId="66" fillId="25" borderId="165" xfId="0" applyFont="1" applyFill="1" applyBorder="1" applyAlignment="1">
      <alignment horizontal="center" vertical="center" wrapText="1"/>
    </xf>
    <xf numFmtId="0" fontId="68" fillId="0" borderId="123" xfId="0" applyFont="1" applyBorder="1" applyAlignment="1">
      <alignment horizontal="justify" vertical="center" wrapText="1"/>
    </xf>
    <xf numFmtId="0" fontId="68" fillId="0" borderId="128" xfId="0" applyFont="1" applyBorder="1" applyAlignment="1">
      <alignment horizontal="justify" vertical="center" wrapText="1"/>
    </xf>
    <xf numFmtId="0" fontId="68" fillId="0" borderId="124" xfId="0" applyFont="1" applyBorder="1" applyAlignment="1">
      <alignment horizontal="justify" vertical="center" wrapText="1"/>
    </xf>
    <xf numFmtId="0" fontId="55" fillId="0" borderId="148" xfId="0" applyFont="1" applyBorder="1" applyAlignment="1">
      <alignment horizontal="center" vertical="center" wrapText="1"/>
    </xf>
    <xf numFmtId="0" fontId="55" fillId="0" borderId="153" xfId="0" applyFont="1" applyBorder="1" applyAlignment="1">
      <alignment horizontal="center" vertical="center" wrapText="1"/>
    </xf>
    <xf numFmtId="0" fontId="55" fillId="0" borderId="129" xfId="0" applyFont="1" applyBorder="1" applyAlignment="1">
      <alignment horizontal="center" vertical="center" wrapText="1"/>
    </xf>
    <xf numFmtId="0" fontId="55" fillId="0" borderId="130" xfId="0" applyFont="1" applyBorder="1" applyAlignment="1">
      <alignment horizontal="center" vertical="center" wrapText="1"/>
    </xf>
    <xf numFmtId="0" fontId="57" fillId="25" borderId="122" xfId="0" applyFont="1" applyFill="1" applyBorder="1" applyAlignment="1">
      <alignment horizontal="center" vertical="center" wrapText="1"/>
    </xf>
    <xf numFmtId="0" fontId="57" fillId="25" borderId="134" xfId="0" applyFont="1" applyFill="1" applyBorder="1" applyAlignment="1">
      <alignment horizontal="center" vertical="center" wrapText="1"/>
    </xf>
    <xf numFmtId="0" fontId="64" fillId="0" borderId="114" xfId="0" applyFont="1" applyBorder="1" applyAlignment="1">
      <alignment horizontal="center" vertical="center" wrapText="1"/>
    </xf>
    <xf numFmtId="0" fontId="64" fillId="0" borderId="125" xfId="0" applyFont="1" applyBorder="1" applyAlignment="1">
      <alignment horizontal="center" vertical="center" wrapText="1"/>
    </xf>
    <xf numFmtId="0" fontId="56" fillId="0" borderId="114" xfId="0" applyFont="1" applyBorder="1" applyAlignment="1">
      <alignment horizontal="justify" vertical="center" wrapText="1"/>
    </xf>
    <xf numFmtId="0" fontId="56" fillId="0" borderId="0" xfId="0" applyFont="1" applyBorder="1" applyAlignment="1">
      <alignment horizontal="justify" vertical="center" wrapText="1"/>
    </xf>
    <xf numFmtId="0" fontId="56" fillId="0" borderId="125" xfId="0" applyFont="1" applyBorder="1" applyAlignment="1">
      <alignment horizontal="justify" vertical="center" wrapText="1"/>
    </xf>
    <xf numFmtId="0" fontId="57" fillId="25" borderId="142" xfId="0" applyFont="1" applyFill="1" applyBorder="1" applyAlignment="1">
      <alignment horizontal="center" vertical="center" wrapText="1"/>
    </xf>
    <xf numFmtId="0" fontId="57" fillId="25" borderId="82" xfId="0" applyFont="1" applyFill="1" applyBorder="1" applyAlignment="1">
      <alignment horizontal="center" vertical="center" wrapText="1"/>
    </xf>
    <xf numFmtId="0" fontId="57" fillId="25" borderId="83" xfId="0" applyFont="1" applyFill="1" applyBorder="1" applyAlignment="1">
      <alignment horizontal="center" vertical="center" wrapText="1"/>
    </xf>
    <xf numFmtId="0" fontId="57" fillId="25" borderId="131" xfId="0" applyFont="1" applyFill="1" applyBorder="1" applyAlignment="1">
      <alignment horizontal="center" vertical="center" wrapText="1"/>
    </xf>
    <xf numFmtId="0" fontId="57" fillId="25" borderId="120" xfId="0" applyFont="1" applyFill="1" applyBorder="1" applyAlignment="1">
      <alignment horizontal="center" vertical="center" wrapText="1"/>
    </xf>
    <xf numFmtId="41" fontId="57" fillId="25" borderId="131" xfId="0" applyNumberFormat="1" applyFont="1" applyFill="1" applyBorder="1" applyAlignment="1">
      <alignment horizontal="center" vertical="center" wrapText="1"/>
    </xf>
    <xf numFmtId="41" fontId="57" fillId="25" borderId="120" xfId="0" applyNumberFormat="1" applyFont="1" applyFill="1" applyBorder="1" applyAlignment="1">
      <alignment horizontal="center" vertical="center" wrapText="1"/>
    </xf>
    <xf numFmtId="41" fontId="63" fillId="25" borderId="131" xfId="0" applyNumberFormat="1" applyFont="1" applyFill="1" applyBorder="1" applyAlignment="1">
      <alignment horizontal="center" vertical="center" wrapText="1"/>
    </xf>
    <xf numFmtId="41" fontId="63" fillId="25" borderId="120" xfId="0" applyNumberFormat="1" applyFont="1" applyFill="1" applyBorder="1" applyAlignment="1">
      <alignment horizontal="center" vertical="center" wrapText="1"/>
    </xf>
    <xf numFmtId="41" fontId="57" fillId="25" borderId="143" xfId="0" applyNumberFormat="1" applyFont="1" applyFill="1" applyBorder="1" applyAlignment="1">
      <alignment horizontal="center" vertical="center" wrapText="1"/>
    </xf>
    <xf numFmtId="41" fontId="57" fillId="25" borderId="145" xfId="0" applyNumberFormat="1" applyFont="1" applyFill="1" applyBorder="1" applyAlignment="1">
      <alignment horizontal="center" vertical="center" wrapText="1"/>
    </xf>
    <xf numFmtId="0" fontId="57" fillId="25" borderId="111" xfId="0" applyFont="1" applyFill="1" applyBorder="1" applyAlignment="1">
      <alignment horizontal="center" vertical="center" wrapText="1"/>
    </xf>
    <xf numFmtId="0" fontId="57" fillId="25" borderId="112" xfId="0" applyFont="1" applyFill="1" applyBorder="1" applyAlignment="1">
      <alignment horizontal="center" vertical="center" wrapText="1"/>
    </xf>
    <xf numFmtId="0" fontId="57" fillId="25" borderId="171" xfId="0" applyFont="1" applyFill="1" applyBorder="1" applyAlignment="1">
      <alignment horizontal="center" vertical="center" wrapText="1"/>
    </xf>
    <xf numFmtId="41" fontId="57" fillId="25" borderId="171" xfId="0" applyNumberFormat="1" applyFont="1" applyFill="1" applyBorder="1" applyAlignment="1">
      <alignment horizontal="center" vertical="center" wrapText="1"/>
    </xf>
    <xf numFmtId="0" fontId="57" fillId="25" borderId="195" xfId="0" applyFont="1" applyFill="1" applyBorder="1" applyAlignment="1">
      <alignment horizontal="center" vertical="center" wrapText="1"/>
    </xf>
    <xf numFmtId="0" fontId="57" fillId="25" borderId="179" xfId="0" applyFont="1" applyFill="1" applyBorder="1" applyAlignment="1">
      <alignment horizontal="center" vertical="center" wrapText="1"/>
    </xf>
    <xf numFmtId="0" fontId="57" fillId="25" borderId="180" xfId="0" applyFont="1" applyFill="1" applyBorder="1" applyAlignment="1">
      <alignment horizontal="center" vertical="center" wrapText="1"/>
    </xf>
    <xf numFmtId="0" fontId="57" fillId="25" borderId="30" xfId="0" applyFont="1" applyFill="1" applyBorder="1" applyAlignment="1">
      <alignment horizontal="center" vertical="center" wrapText="1"/>
    </xf>
    <xf numFmtId="0" fontId="57" fillId="25" borderId="197" xfId="0" applyFont="1" applyFill="1" applyBorder="1" applyAlignment="1">
      <alignment horizontal="center" vertical="center" wrapText="1"/>
    </xf>
    <xf numFmtId="0" fontId="57" fillId="25" borderId="184" xfId="0" applyFont="1" applyFill="1" applyBorder="1" applyAlignment="1">
      <alignment horizontal="center" vertical="center" wrapText="1"/>
    </xf>
    <xf numFmtId="0" fontId="57" fillId="25" borderId="185" xfId="0" applyFont="1" applyFill="1" applyBorder="1" applyAlignment="1">
      <alignment horizontal="center" vertical="center" wrapText="1"/>
    </xf>
    <xf numFmtId="0" fontId="57" fillId="25" borderId="160" xfId="0" applyFont="1" applyFill="1" applyBorder="1" applyAlignment="1">
      <alignment horizontal="center" vertical="center" wrapText="1"/>
    </xf>
    <xf numFmtId="0" fontId="57" fillId="25" borderId="161" xfId="0" applyFont="1" applyFill="1" applyBorder="1" applyAlignment="1">
      <alignment horizontal="center" vertical="center" wrapText="1"/>
    </xf>
    <xf numFmtId="0" fontId="58" fillId="25" borderId="133" xfId="0" applyFont="1" applyFill="1" applyBorder="1" applyAlignment="1">
      <alignment horizontal="center" vertical="center" wrapText="1"/>
    </xf>
    <xf numFmtId="0" fontId="55" fillId="0" borderId="194" xfId="0" applyFont="1" applyBorder="1" applyAlignment="1">
      <alignment horizontal="center" vertical="center" wrapText="1"/>
    </xf>
    <xf numFmtId="0" fontId="55" fillId="0" borderId="138" xfId="0" applyFont="1" applyBorder="1" applyAlignment="1">
      <alignment horizontal="center" vertical="center" wrapText="1"/>
    </xf>
    <xf numFmtId="0" fontId="55" fillId="0" borderId="183" xfId="0" applyFont="1" applyBorder="1" applyAlignment="1">
      <alignment horizontal="center" vertical="center" wrapText="1"/>
    </xf>
    <xf numFmtId="0" fontId="57" fillId="25" borderId="196" xfId="0" applyFont="1" applyFill="1" applyBorder="1" applyAlignment="1">
      <alignment horizontal="center" vertical="center" wrapText="1"/>
    </xf>
    <xf numFmtId="0" fontId="55" fillId="0" borderId="178" xfId="0" applyFont="1" applyBorder="1" applyAlignment="1">
      <alignment horizontal="center" vertical="center" wrapText="1"/>
    </xf>
    <xf numFmtId="0" fontId="55" fillId="0" borderId="140" xfId="0" applyFont="1" applyBorder="1" applyAlignment="1">
      <alignment horizontal="center" vertical="center" wrapText="1"/>
    </xf>
    <xf numFmtId="0" fontId="57" fillId="25" borderId="202" xfId="0" applyFont="1" applyFill="1" applyBorder="1" applyAlignment="1">
      <alignment horizontal="center" vertical="center" wrapText="1"/>
    </xf>
    <xf numFmtId="0" fontId="55" fillId="0" borderId="135" xfId="0" applyFont="1" applyBorder="1" applyAlignment="1">
      <alignment horizontal="center" vertical="center" wrapText="1"/>
    </xf>
    <xf numFmtId="0" fontId="53" fillId="0" borderId="122" xfId="0" applyFont="1" applyBorder="1" applyAlignment="1">
      <alignment vertical="center" wrapText="1"/>
    </xf>
    <xf numFmtId="0" fontId="53" fillId="0" borderId="120" xfId="0" applyFont="1" applyBorder="1" applyAlignment="1">
      <alignment vertical="center" wrapText="1"/>
    </xf>
    <xf numFmtId="0" fontId="53" fillId="0" borderId="121" xfId="0" applyFont="1" applyBorder="1" applyAlignment="1">
      <alignment horizontal="center" vertical="center" wrapText="1"/>
    </xf>
    <xf numFmtId="0" fontId="53" fillId="0" borderId="122" xfId="0" applyFont="1" applyBorder="1" applyAlignment="1">
      <alignment horizontal="center" vertical="center" wrapText="1"/>
    </xf>
    <xf numFmtId="0" fontId="53" fillId="0" borderId="120" xfId="0" applyFont="1" applyBorder="1" applyAlignment="1">
      <alignment horizontal="center" vertical="center" wrapText="1"/>
    </xf>
    <xf numFmtId="41" fontId="57" fillId="25" borderId="172" xfId="0" applyNumberFormat="1" applyFont="1" applyFill="1" applyBorder="1" applyAlignment="1">
      <alignment horizontal="center" vertical="center" wrapText="1"/>
    </xf>
    <xf numFmtId="41" fontId="63" fillId="25" borderId="171" xfId="0" applyNumberFormat="1" applyFont="1" applyFill="1" applyBorder="1" applyAlignment="1">
      <alignment horizontal="center" vertical="center" wrapText="1"/>
    </xf>
    <xf numFmtId="41" fontId="58" fillId="25" borderId="134" xfId="0" applyNumberFormat="1" applyFont="1" applyFill="1" applyBorder="1" applyAlignment="1">
      <alignment horizontal="center" vertical="center" wrapText="1"/>
    </xf>
    <xf numFmtId="41" fontId="58" fillId="25" borderId="155" xfId="0" applyNumberFormat="1" applyFont="1" applyFill="1" applyBorder="1" applyAlignment="1">
      <alignment horizontal="center" vertical="center" wrapText="1"/>
    </xf>
    <xf numFmtId="0" fontId="55" fillId="0" borderId="189" xfId="0" applyFont="1" applyBorder="1" applyAlignment="1">
      <alignment horizontal="center" vertical="center" wrapText="1"/>
    </xf>
    <xf numFmtId="0" fontId="55" fillId="0" borderId="179" xfId="0" applyFont="1" applyBorder="1" applyAlignment="1">
      <alignment horizontal="center" vertical="center" wrapText="1"/>
    </xf>
    <xf numFmtId="0" fontId="55" fillId="0" borderId="18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7" fillId="25" borderId="192" xfId="0" applyFont="1" applyFill="1" applyBorder="1" applyAlignment="1">
      <alignment horizontal="center" vertical="center" wrapText="1"/>
    </xf>
    <xf numFmtId="0" fontId="57" fillId="25" borderId="114" xfId="0" applyFont="1" applyFill="1" applyBorder="1" applyAlignment="1">
      <alignment horizontal="center" vertical="center" wrapText="1"/>
    </xf>
    <xf numFmtId="0" fontId="57" fillId="25" borderId="191" xfId="0" applyFont="1" applyFill="1" applyBorder="1" applyAlignment="1">
      <alignment horizontal="center" vertical="center" wrapText="1"/>
    </xf>
    <xf numFmtId="0" fontId="55" fillId="0" borderId="188" xfId="0" applyFont="1" applyBorder="1" applyAlignment="1">
      <alignment horizontal="center" vertical="center" wrapText="1"/>
    </xf>
    <xf numFmtId="0" fontId="55" fillId="0" borderId="190" xfId="0" applyFont="1" applyBorder="1" applyAlignment="1">
      <alignment horizontal="center" vertical="center" wrapText="1"/>
    </xf>
    <xf numFmtId="0" fontId="57" fillId="25" borderId="169" xfId="0" applyFont="1" applyFill="1" applyBorder="1" applyAlignment="1">
      <alignment horizontal="center" vertical="center" wrapText="1"/>
    </xf>
    <xf numFmtId="0" fontId="57" fillId="25" borderId="170" xfId="0" applyFont="1" applyFill="1" applyBorder="1" applyAlignment="1">
      <alignment horizontal="center" vertical="center" wrapText="1"/>
    </xf>
    <xf numFmtId="0" fontId="55" fillId="0" borderId="198" xfId="0" applyFont="1" applyBorder="1" applyAlignment="1">
      <alignment horizontal="center" vertical="center" wrapText="1"/>
    </xf>
    <xf numFmtId="0" fontId="55" fillId="0" borderId="173" xfId="0" applyFont="1" applyBorder="1" applyAlignment="1">
      <alignment horizontal="center" vertical="center" wrapText="1"/>
    </xf>
    <xf numFmtId="0" fontId="55" fillId="0" borderId="174" xfId="0" applyFont="1" applyBorder="1" applyAlignment="1">
      <alignment horizontal="center" vertical="center" wrapText="1"/>
    </xf>
    <xf numFmtId="0" fontId="55" fillId="0" borderId="175" xfId="0" applyFont="1" applyBorder="1" applyAlignment="1">
      <alignment horizontal="center" vertical="center" wrapText="1"/>
    </xf>
    <xf numFmtId="0" fontId="53" fillId="0" borderId="114" xfId="0" applyFont="1" applyBorder="1" applyAlignment="1">
      <alignment horizontal="center" vertical="center" wrapText="1"/>
    </xf>
    <xf numFmtId="0" fontId="53" fillId="0" borderId="125" xfId="0" applyFont="1" applyBorder="1" applyAlignment="1">
      <alignment horizontal="center" vertical="center" wrapText="1"/>
    </xf>
    <xf numFmtId="0" fontId="53" fillId="0" borderId="164" xfId="0" applyFont="1" applyBorder="1" applyAlignment="1">
      <alignment horizontal="center" vertical="center" wrapText="1"/>
    </xf>
    <xf numFmtId="0" fontId="53" fillId="0" borderId="16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177" fontId="26" fillId="24" borderId="3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26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4" fillId="0" borderId="235" xfId="0" applyNumberFormat="1" applyFont="1" applyBorder="1" applyAlignment="1">
      <alignment horizontal="center" vertical="center"/>
    </xf>
    <xf numFmtId="0" fontId="24" fillId="0" borderId="218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18" xfId="0" applyNumberFormat="1" applyFont="1" applyBorder="1" applyAlignment="1">
      <alignment horizontal="center" vertical="center"/>
    </xf>
    <xf numFmtId="41" fontId="33" fillId="0" borderId="0" xfId="32" applyFont="1" applyAlignment="1">
      <alignment horizontal="center" vertical="center"/>
    </xf>
    <xf numFmtId="41" fontId="23" fillId="0" borderId="0" xfId="32" applyFont="1" applyAlignment="1">
      <alignment horizontal="left" vertical="center"/>
    </xf>
    <xf numFmtId="41" fontId="27" fillId="0" borderId="17" xfId="32" applyFont="1" applyBorder="1" applyAlignment="1">
      <alignment horizontal="right" vertical="center"/>
    </xf>
    <xf numFmtId="41" fontId="31" fillId="0" borderId="0" xfId="32" applyFont="1" applyAlignment="1">
      <alignment horizontal="center" vertical="center"/>
    </xf>
    <xf numFmtId="41" fontId="39" fillId="0" borderId="0" xfId="32" applyFont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3" fillId="0" borderId="225" xfId="0" applyNumberFormat="1" applyFont="1" applyFill="1" applyBorder="1" applyAlignment="1">
      <alignment horizontal="center" vertical="center" wrapText="1"/>
    </xf>
    <xf numFmtId="0" fontId="53" fillId="0" borderId="229" xfId="0" applyNumberFormat="1" applyFont="1" applyFill="1" applyBorder="1" applyAlignment="1">
      <alignment horizontal="center" vertical="center" wrapText="1"/>
    </xf>
    <xf numFmtId="0" fontId="53" fillId="0" borderId="11" xfId="0" applyNumberFormat="1" applyFont="1" applyFill="1" applyBorder="1" applyAlignment="1" applyProtection="1">
      <alignment horizontal="center" vertical="center" wrapText="1"/>
    </xf>
    <xf numFmtId="0" fontId="53" fillId="0" borderId="12" xfId="0" applyNumberFormat="1" applyFont="1" applyFill="1" applyBorder="1" applyAlignment="1" applyProtection="1">
      <alignment horizontal="center" vertical="center" wrapText="1"/>
    </xf>
    <xf numFmtId="0" fontId="53" fillId="0" borderId="11" xfId="0" applyNumberFormat="1" applyFont="1" applyFill="1" applyBorder="1" applyAlignment="1">
      <alignment horizontal="center" vertical="center" wrapText="1"/>
    </xf>
    <xf numFmtId="0" fontId="53" fillId="0" borderId="12" xfId="0" applyNumberFormat="1" applyFont="1" applyFill="1" applyBorder="1" applyAlignment="1">
      <alignment horizontal="center" vertical="center" wrapText="1"/>
    </xf>
    <xf numFmtId="0" fontId="53" fillId="0" borderId="11" xfId="0" applyNumberFormat="1" applyFont="1" applyFill="1" applyBorder="1" applyAlignment="1">
      <alignment horizontal="center" vertical="center"/>
    </xf>
    <xf numFmtId="0" fontId="53" fillId="0" borderId="12" xfId="0" applyNumberFormat="1" applyFont="1" applyFill="1" applyBorder="1" applyAlignment="1">
      <alignment horizontal="center" vertical="center"/>
    </xf>
    <xf numFmtId="0" fontId="53" fillId="0" borderId="243" xfId="0" applyNumberFormat="1" applyFont="1" applyFill="1" applyBorder="1" applyAlignment="1" applyProtection="1">
      <alignment horizontal="center" vertical="center" wrapText="1"/>
    </xf>
    <xf numFmtId="0" fontId="53" fillId="0" borderId="244" xfId="0" applyNumberFormat="1" applyFont="1" applyFill="1" applyBorder="1" applyAlignment="1" applyProtection="1">
      <alignment horizontal="center" vertical="center" wrapText="1"/>
    </xf>
    <xf numFmtId="0" fontId="37" fillId="0" borderId="111" xfId="0" applyFont="1" applyBorder="1" applyAlignment="1">
      <alignment horizontal="center" vertical="center" wrapText="1"/>
    </xf>
    <xf numFmtId="0" fontId="37" fillId="0" borderId="241" xfId="0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26" xfId="0" applyFont="1" applyBorder="1" applyAlignment="1">
      <alignment horizontal="center" vertical="center" wrapText="1"/>
    </xf>
    <xf numFmtId="0" fontId="37" fillId="0" borderId="239" xfId="0" applyFont="1" applyBorder="1" applyAlignment="1">
      <alignment horizontal="center" vertical="center" wrapText="1"/>
    </xf>
    <xf numFmtId="0" fontId="0" fillId="0" borderId="76" xfId="0" applyBorder="1" applyAlignment="1">
      <alignment horizontal="left" vertical="center"/>
    </xf>
    <xf numFmtId="0" fontId="0" fillId="0" borderId="22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7" fillId="0" borderId="132" xfId="0" applyFont="1" applyBorder="1" applyAlignment="1">
      <alignment horizontal="center" vertical="center" wrapText="1"/>
    </xf>
    <xf numFmtId="0" fontId="37" fillId="0" borderId="136" xfId="0" applyFont="1" applyBorder="1" applyAlignment="1">
      <alignment horizontal="center" vertical="center" wrapText="1"/>
    </xf>
    <xf numFmtId="0" fontId="37" fillId="0" borderId="133" xfId="0" applyFont="1" applyBorder="1" applyAlignment="1">
      <alignment horizontal="center" vertical="center" wrapText="1"/>
    </xf>
    <xf numFmtId="0" fontId="40" fillId="0" borderId="126" xfId="0" applyFont="1" applyBorder="1" applyAlignment="1">
      <alignment horizontal="center" vertical="center" wrapText="1"/>
    </xf>
    <xf numFmtId="0" fontId="40" fillId="0" borderId="238" xfId="0" applyFont="1" applyBorder="1" applyAlignment="1">
      <alignment horizontal="center" vertical="center" wrapText="1"/>
    </xf>
    <xf numFmtId="0" fontId="40" fillId="0" borderId="127" xfId="0" applyFont="1" applyBorder="1" applyAlignment="1">
      <alignment horizontal="center" vertical="center" wrapText="1"/>
    </xf>
    <xf numFmtId="0" fontId="37" fillId="0" borderId="80" xfId="0" applyFont="1" applyBorder="1" applyAlignment="1">
      <alignment horizontal="center" vertical="center" wrapText="1"/>
    </xf>
    <xf numFmtId="0" fontId="37" fillId="0" borderId="77" xfId="0" applyFont="1" applyBorder="1" applyAlignment="1">
      <alignment horizontal="center" vertical="center" wrapText="1"/>
    </xf>
    <xf numFmtId="0" fontId="37" fillId="0" borderId="81" xfId="0" applyFont="1" applyBorder="1" applyAlignment="1">
      <alignment horizontal="center" vertical="center" wrapText="1"/>
    </xf>
    <xf numFmtId="0" fontId="37" fillId="0" borderId="78" xfId="0" applyFont="1" applyBorder="1" applyAlignment="1">
      <alignment horizontal="center" vertical="center" wrapText="1"/>
    </xf>
    <xf numFmtId="0" fontId="53" fillId="0" borderId="81" xfId="0" applyNumberFormat="1" applyFont="1" applyFill="1" applyBorder="1" applyAlignment="1" applyProtection="1">
      <alignment horizontal="center" vertical="center" wrapText="1"/>
    </xf>
    <xf numFmtId="0" fontId="53" fillId="0" borderId="78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>
      <alignment horizontal="left" vertical="center"/>
    </xf>
    <xf numFmtId="0" fontId="40" fillId="0" borderId="116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1" fontId="2" fillId="0" borderId="0" xfId="32" applyFont="1" applyBorder="1" applyAlignment="1">
      <alignment horizontal="right" vertical="center" wrapText="1"/>
    </xf>
    <xf numFmtId="41" fontId="2" fillId="0" borderId="0" xfId="32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5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157" xfId="0" applyFont="1" applyBorder="1" applyAlignment="1">
      <alignment horizontal="center" vertical="center" wrapText="1"/>
    </xf>
    <xf numFmtId="0" fontId="37" fillId="0" borderId="225" xfId="0" applyFont="1" applyBorder="1" applyAlignment="1">
      <alignment horizontal="center" vertical="center" wrapText="1"/>
    </xf>
    <xf numFmtId="0" fontId="37" fillId="0" borderId="226" xfId="0" applyFont="1" applyBorder="1" applyAlignment="1">
      <alignment horizontal="center" vertical="center" wrapText="1"/>
    </xf>
    <xf numFmtId="0" fontId="37" fillId="0" borderId="227" xfId="0" applyFont="1" applyBorder="1" applyAlignment="1">
      <alignment horizontal="center" vertical="center" wrapText="1"/>
    </xf>
    <xf numFmtId="0" fontId="37" fillId="0" borderId="228" xfId="0" applyFont="1" applyBorder="1" applyAlignment="1">
      <alignment horizontal="center" vertical="center" wrapText="1"/>
    </xf>
    <xf numFmtId="0" fontId="37" fillId="0" borderId="242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41" fontId="24" fillId="0" borderId="68" xfId="32" applyFont="1" applyBorder="1" applyAlignment="1">
      <alignment horizontal="center" vertical="center"/>
    </xf>
    <xf numFmtId="41" fontId="24" fillId="0" borderId="70" xfId="32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41" fontId="23" fillId="0" borderId="232" xfId="32" applyFont="1" applyBorder="1" applyAlignment="1">
      <alignment horizontal="center" vertical="center" wrapText="1"/>
    </xf>
    <xf numFmtId="0" fontId="1" fillId="0" borderId="233" xfId="0" applyFont="1" applyBorder="1">
      <alignment vertical="center"/>
    </xf>
    <xf numFmtId="41" fontId="28" fillId="0" borderId="47" xfId="32" applyFont="1" applyBorder="1" applyAlignment="1">
      <alignment horizontal="center" vertical="center"/>
    </xf>
    <xf numFmtId="41" fontId="28" fillId="0" borderId="27" xfId="32" applyFont="1" applyBorder="1" applyAlignment="1">
      <alignment horizontal="center" vertical="center"/>
    </xf>
    <xf numFmtId="41" fontId="23" fillId="0" borderId="22" xfId="32" applyFont="1" applyBorder="1" applyAlignment="1">
      <alignment horizontal="center" vertical="center"/>
    </xf>
    <xf numFmtId="41" fontId="23" fillId="0" borderId="19" xfId="32" applyFont="1" applyBorder="1" applyAlignment="1">
      <alignment horizontal="center" vertical="center"/>
    </xf>
    <xf numFmtId="0" fontId="73" fillId="0" borderId="46" xfId="0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/>
    </xf>
    <xf numFmtId="0" fontId="73" fillId="0" borderId="109" xfId="0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/>
    </xf>
    <xf numFmtId="41" fontId="23" fillId="0" borderId="30" xfId="32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28" fillId="0" borderId="4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41" fontId="23" fillId="0" borderId="21" xfId="32" applyFont="1" applyBorder="1" applyAlignment="1">
      <alignment horizontal="center" vertical="center"/>
    </xf>
    <xf numFmtId="41" fontId="23" fillId="0" borderId="27" xfId="32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41" fontId="28" fillId="0" borderId="30" xfId="32" applyFont="1" applyBorder="1" applyAlignment="1">
      <alignment horizontal="center" vertical="center" wrapText="1"/>
    </xf>
    <xf numFmtId="41" fontId="28" fillId="0" borderId="18" xfId="32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9" fillId="24" borderId="0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0" fontId="44" fillId="0" borderId="203" xfId="0" applyFont="1" applyBorder="1" applyAlignment="1">
      <alignment horizontal="right" vertical="center"/>
    </xf>
  </cellXfs>
  <cellStyles count="44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  <cellStyle name="표준_사직복지관결산" xfId="4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회색조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6"/>
  <sheetViews>
    <sheetView tabSelected="1" view="pageLayout" zoomScaleNormal="100" workbookViewId="0">
      <selection activeCell="A2" sqref="A2:D2"/>
    </sheetView>
  </sheetViews>
  <sheetFormatPr defaultRowHeight="13.5"/>
  <cols>
    <col min="1" max="1" width="80.77734375" style="1" customWidth="1"/>
    <col min="2" max="16384" width="8.88671875" style="2"/>
  </cols>
  <sheetData>
    <row r="1" spans="1:4" ht="81" customHeight="1">
      <c r="A1" s="442"/>
      <c r="B1" s="443"/>
      <c r="C1" s="443"/>
      <c r="D1" s="444"/>
    </row>
    <row r="2" spans="1:4" ht="35.25">
      <c r="A2" s="560" t="s">
        <v>293</v>
      </c>
      <c r="B2" s="561"/>
      <c r="C2" s="561"/>
      <c r="D2" s="562"/>
    </row>
    <row r="3" spans="1:4">
      <c r="A3" s="445"/>
      <c r="B3" s="446"/>
      <c r="C3" s="446"/>
      <c r="D3" s="447"/>
    </row>
    <row r="4" spans="1:4">
      <c r="A4" s="445"/>
      <c r="B4" s="446"/>
      <c r="C4" s="446"/>
      <c r="D4" s="447"/>
    </row>
    <row r="5" spans="1:4">
      <c r="A5" s="445"/>
      <c r="B5" s="446"/>
      <c r="C5" s="446"/>
      <c r="D5" s="447"/>
    </row>
    <row r="6" spans="1:4">
      <c r="A6" s="445"/>
      <c r="B6" s="446"/>
      <c r="C6" s="446"/>
      <c r="D6" s="447"/>
    </row>
    <row r="7" spans="1:4">
      <c r="A7" s="445"/>
      <c r="B7" s="446"/>
      <c r="C7" s="446"/>
      <c r="D7" s="447"/>
    </row>
    <row r="8" spans="1:4">
      <c r="A8" s="445"/>
      <c r="B8" s="446"/>
      <c r="C8" s="446"/>
      <c r="D8" s="447"/>
    </row>
    <row r="9" spans="1:4">
      <c r="A9" s="445"/>
      <c r="B9" s="446"/>
      <c r="C9" s="446"/>
      <c r="D9" s="447"/>
    </row>
    <row r="10" spans="1:4">
      <c r="A10" s="445"/>
      <c r="B10" s="446"/>
      <c r="C10" s="446"/>
      <c r="D10" s="447"/>
    </row>
    <row r="11" spans="1:4">
      <c r="A11" s="445"/>
      <c r="B11" s="446"/>
      <c r="C11" s="446"/>
      <c r="D11" s="447"/>
    </row>
    <row r="12" spans="1:4">
      <c r="A12" s="445"/>
      <c r="B12" s="446"/>
      <c r="C12" s="446"/>
      <c r="D12" s="447"/>
    </row>
    <row r="13" spans="1:4">
      <c r="A13" s="445"/>
      <c r="B13" s="446"/>
      <c r="C13" s="446"/>
      <c r="D13" s="447"/>
    </row>
    <row r="14" spans="1:4">
      <c r="A14" s="445"/>
      <c r="B14" s="446"/>
      <c r="C14" s="446"/>
      <c r="D14" s="447"/>
    </row>
    <row r="15" spans="1:4">
      <c r="A15" s="445"/>
      <c r="B15" s="446"/>
      <c r="C15" s="446"/>
      <c r="D15" s="447"/>
    </row>
    <row r="16" spans="1:4">
      <c r="A16" s="445"/>
      <c r="B16" s="446"/>
      <c r="C16" s="446"/>
      <c r="D16" s="447"/>
    </row>
    <row r="17" spans="1:4">
      <c r="A17" s="445"/>
      <c r="B17" s="446"/>
      <c r="C17" s="446"/>
      <c r="D17" s="447"/>
    </row>
    <row r="18" spans="1:4" ht="31.5">
      <c r="A18" s="563" t="s">
        <v>182</v>
      </c>
      <c r="B18" s="564"/>
      <c r="C18" s="564"/>
      <c r="D18" s="565"/>
    </row>
    <row r="19" spans="1:4" ht="14.25">
      <c r="A19" s="448"/>
      <c r="B19" s="449"/>
      <c r="C19" s="449"/>
      <c r="D19" s="450"/>
    </row>
    <row r="20" spans="1:4">
      <c r="A20" s="451"/>
      <c r="B20" s="449"/>
      <c r="C20" s="449"/>
      <c r="D20" s="450"/>
    </row>
    <row r="21" spans="1:4" ht="14.25">
      <c r="A21" s="448"/>
      <c r="B21" s="449"/>
      <c r="C21" s="449"/>
      <c r="D21" s="450"/>
    </row>
    <row r="22" spans="1:4" ht="14.25">
      <c r="A22" s="448"/>
      <c r="B22" s="449"/>
      <c r="C22" s="449"/>
      <c r="D22" s="450"/>
    </row>
    <row r="23" spans="1:4" ht="14.25">
      <c r="A23" s="448"/>
      <c r="B23" s="449"/>
      <c r="C23" s="449"/>
      <c r="D23" s="450"/>
    </row>
    <row r="24" spans="1:4" ht="15" thickBot="1">
      <c r="A24" s="452"/>
      <c r="B24" s="453"/>
      <c r="C24" s="453"/>
      <c r="D24" s="454"/>
    </row>
    <row r="25" spans="1:4" ht="14.25">
      <c r="A25" s="3"/>
    </row>
    <row r="26" spans="1:4" ht="14.25">
      <c r="A26" s="3"/>
    </row>
    <row r="27" spans="1:4" ht="14.25">
      <c r="A27" s="3"/>
    </row>
    <row r="28" spans="1:4" ht="14.25">
      <c r="A28" s="3"/>
    </row>
    <row r="29" spans="1:4" ht="14.25">
      <c r="A29" s="3"/>
    </row>
    <row r="30" spans="1:4" ht="14.25">
      <c r="A30" s="3"/>
    </row>
    <row r="31" spans="1:4" ht="14.25">
      <c r="A31" s="3"/>
    </row>
    <row r="32" spans="1:4" ht="14.25">
      <c r="A32" s="3"/>
    </row>
    <row r="33" spans="1:1" ht="30.75">
      <c r="A33" s="4"/>
    </row>
    <row r="35" spans="1:1" ht="14.25">
      <c r="A35" s="3"/>
    </row>
    <row r="36" spans="1:1" ht="14.25">
      <c r="A36" s="3"/>
    </row>
  </sheetData>
  <mergeCells count="2">
    <mergeCell ref="A2:D2"/>
    <mergeCell ref="A18:D18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87"/>
  <sheetViews>
    <sheetView showGridLines="0" view="pageLayout" zoomScaleNormal="100" workbookViewId="0">
      <selection activeCell="A5" sqref="A5"/>
    </sheetView>
  </sheetViews>
  <sheetFormatPr defaultRowHeight="27" customHeight="1"/>
  <cols>
    <col min="1" max="1" width="11.109375" customWidth="1"/>
    <col min="2" max="2" width="11.5546875" customWidth="1"/>
    <col min="3" max="3" width="8.109375" customWidth="1"/>
    <col min="4" max="4" width="12.33203125" customWidth="1"/>
    <col min="5" max="5" width="13" customWidth="1"/>
    <col min="6" max="6" width="13.21875" customWidth="1"/>
    <col min="7" max="7" width="12.44140625" customWidth="1"/>
    <col min="8" max="8" width="7.77734375" customWidth="1"/>
  </cols>
  <sheetData>
    <row r="1" spans="1:9" ht="27" customHeight="1">
      <c r="A1" s="820" t="s">
        <v>53</v>
      </c>
      <c r="B1" s="820"/>
      <c r="C1" s="820"/>
      <c r="D1" s="820"/>
    </row>
    <row r="2" spans="1:9" s="96" customFormat="1" ht="36" customHeight="1">
      <c r="A2" s="822" t="s">
        <v>174</v>
      </c>
      <c r="B2" s="821"/>
      <c r="C2" s="821"/>
      <c r="D2" s="821"/>
      <c r="E2" s="821"/>
      <c r="F2" s="821"/>
      <c r="G2" s="823"/>
      <c r="H2" s="823"/>
    </row>
    <row r="3" spans="1:9" s="96" customFormat="1" ht="27" customHeight="1">
      <c r="A3" s="824" t="s">
        <v>336</v>
      </c>
      <c r="B3" s="825"/>
      <c r="C3" s="825"/>
      <c r="D3" s="825"/>
      <c r="E3" s="825"/>
      <c r="F3" s="825"/>
      <c r="G3" s="826"/>
      <c r="H3" s="826"/>
    </row>
    <row r="4" spans="1:9" s="96" customFormat="1" ht="27" customHeight="1" thickBot="1">
      <c r="A4" s="821" t="s">
        <v>175</v>
      </c>
      <c r="B4" s="821"/>
      <c r="C4" s="821"/>
      <c r="D4" s="821"/>
      <c r="E4" s="821"/>
      <c r="F4" s="821"/>
      <c r="G4" s="821"/>
      <c r="H4" s="821"/>
    </row>
    <row r="5" spans="1:9" ht="25.5" customHeight="1" thickBot="1">
      <c r="A5" s="178" t="s">
        <v>54</v>
      </c>
      <c r="B5" s="827" t="s">
        <v>55</v>
      </c>
      <c r="C5" s="827"/>
      <c r="D5" s="475" t="s">
        <v>56</v>
      </c>
      <c r="E5" s="475" t="s">
        <v>37</v>
      </c>
      <c r="F5" s="179" t="s">
        <v>68</v>
      </c>
      <c r="G5" s="181" t="s">
        <v>104</v>
      </c>
      <c r="H5" s="183" t="s">
        <v>105</v>
      </c>
      <c r="I5" s="96"/>
    </row>
    <row r="6" spans="1:9" ht="26.25" customHeight="1">
      <c r="A6" s="535">
        <v>43125</v>
      </c>
      <c r="B6" s="828" t="s">
        <v>268</v>
      </c>
      <c r="C6" s="829"/>
      <c r="D6" s="499" t="s">
        <v>338</v>
      </c>
      <c r="E6" s="499" t="s">
        <v>269</v>
      </c>
      <c r="F6" s="500">
        <v>10000</v>
      </c>
      <c r="G6" s="832"/>
      <c r="H6" s="833"/>
      <c r="I6" s="96"/>
    </row>
    <row r="7" spans="1:9" ht="26.25" customHeight="1">
      <c r="A7" s="535">
        <v>43126</v>
      </c>
      <c r="B7" s="782" t="s">
        <v>268</v>
      </c>
      <c r="C7" s="783"/>
      <c r="D7" s="499" t="s">
        <v>339</v>
      </c>
      <c r="E7" s="499" t="s">
        <v>269</v>
      </c>
      <c r="F7" s="500">
        <v>10000</v>
      </c>
      <c r="G7" s="830"/>
      <c r="H7" s="831"/>
      <c r="I7" s="96"/>
    </row>
    <row r="8" spans="1:9" ht="26.25" customHeight="1">
      <c r="A8" s="535">
        <v>43522</v>
      </c>
      <c r="B8" s="782" t="s">
        <v>268</v>
      </c>
      <c r="C8" s="783"/>
      <c r="D8" s="499" t="s">
        <v>338</v>
      </c>
      <c r="E8" s="499" t="s">
        <v>269</v>
      </c>
      <c r="F8" s="500">
        <v>10000</v>
      </c>
      <c r="G8" s="830"/>
      <c r="H8" s="831"/>
      <c r="I8" s="96"/>
    </row>
    <row r="9" spans="1:9" ht="26.25" customHeight="1">
      <c r="A9" s="535">
        <v>43522</v>
      </c>
      <c r="B9" s="782" t="s">
        <v>268</v>
      </c>
      <c r="C9" s="783"/>
      <c r="D9" s="499" t="s">
        <v>339</v>
      </c>
      <c r="E9" s="499" t="s">
        <v>269</v>
      </c>
      <c r="F9" s="500">
        <v>10000</v>
      </c>
      <c r="G9" s="830"/>
      <c r="H9" s="831"/>
      <c r="I9" s="96"/>
    </row>
    <row r="10" spans="1:9" ht="26.25" customHeight="1">
      <c r="A10" s="535">
        <v>43550</v>
      </c>
      <c r="B10" s="782" t="s">
        <v>268</v>
      </c>
      <c r="C10" s="783"/>
      <c r="D10" s="499" t="s">
        <v>338</v>
      </c>
      <c r="E10" s="499" t="s">
        <v>269</v>
      </c>
      <c r="F10" s="500">
        <v>10000</v>
      </c>
      <c r="G10" s="830"/>
      <c r="H10" s="831"/>
      <c r="I10" s="96"/>
    </row>
    <row r="11" spans="1:9" ht="26.25" customHeight="1">
      <c r="A11" s="535">
        <v>43550</v>
      </c>
      <c r="B11" s="782" t="s">
        <v>268</v>
      </c>
      <c r="C11" s="783"/>
      <c r="D11" s="499" t="s">
        <v>339</v>
      </c>
      <c r="E11" s="499" t="s">
        <v>269</v>
      </c>
      <c r="F11" s="500">
        <v>10000</v>
      </c>
      <c r="G11" s="830"/>
      <c r="H11" s="831"/>
      <c r="I11" s="96"/>
    </row>
    <row r="12" spans="1:9" ht="26.25" customHeight="1">
      <c r="A12" s="535">
        <v>43215</v>
      </c>
      <c r="B12" s="782" t="s">
        <v>268</v>
      </c>
      <c r="C12" s="783"/>
      <c r="D12" s="499" t="s">
        <v>338</v>
      </c>
      <c r="E12" s="499" t="s">
        <v>269</v>
      </c>
      <c r="F12" s="500">
        <v>10000</v>
      </c>
      <c r="G12" s="830"/>
      <c r="H12" s="831"/>
      <c r="I12" s="96"/>
    </row>
    <row r="13" spans="1:9" ht="26.25" customHeight="1">
      <c r="A13" s="535">
        <v>43216</v>
      </c>
      <c r="B13" s="782" t="s">
        <v>268</v>
      </c>
      <c r="C13" s="783"/>
      <c r="D13" s="499" t="s">
        <v>339</v>
      </c>
      <c r="E13" s="499" t="s">
        <v>269</v>
      </c>
      <c r="F13" s="500">
        <v>10000</v>
      </c>
      <c r="G13" s="830"/>
      <c r="H13" s="831"/>
      <c r="I13" s="96"/>
    </row>
    <row r="14" spans="1:9" ht="26.25" customHeight="1">
      <c r="A14" s="535">
        <v>43245</v>
      </c>
      <c r="B14" s="782" t="s">
        <v>268</v>
      </c>
      <c r="C14" s="783"/>
      <c r="D14" s="499" t="s">
        <v>338</v>
      </c>
      <c r="E14" s="499" t="s">
        <v>269</v>
      </c>
      <c r="F14" s="500">
        <v>10000</v>
      </c>
      <c r="G14" s="830"/>
      <c r="H14" s="831"/>
      <c r="I14" s="96"/>
    </row>
    <row r="15" spans="1:9" ht="26.25" customHeight="1">
      <c r="A15" s="535">
        <v>43613</v>
      </c>
      <c r="B15" s="782" t="s">
        <v>268</v>
      </c>
      <c r="C15" s="783"/>
      <c r="D15" s="499" t="s">
        <v>339</v>
      </c>
      <c r="E15" s="499" t="s">
        <v>269</v>
      </c>
      <c r="F15" s="500">
        <v>10000</v>
      </c>
      <c r="G15" s="830"/>
      <c r="H15" s="831"/>
      <c r="I15" s="96"/>
    </row>
    <row r="16" spans="1:9" ht="26.25" customHeight="1">
      <c r="A16" s="531">
        <v>43641</v>
      </c>
      <c r="B16" s="782" t="s">
        <v>268</v>
      </c>
      <c r="C16" s="783"/>
      <c r="D16" s="499" t="s">
        <v>340</v>
      </c>
      <c r="E16" s="499" t="s">
        <v>269</v>
      </c>
      <c r="F16" s="501">
        <v>10000</v>
      </c>
      <c r="G16" s="830"/>
      <c r="H16" s="831"/>
      <c r="I16" s="96"/>
    </row>
    <row r="17" spans="1:9" ht="26.25" customHeight="1">
      <c r="A17" s="531">
        <v>43306</v>
      </c>
      <c r="B17" s="782" t="s">
        <v>268</v>
      </c>
      <c r="C17" s="783"/>
      <c r="D17" s="499" t="s">
        <v>338</v>
      </c>
      <c r="E17" s="499" t="s">
        <v>269</v>
      </c>
      <c r="F17" s="501">
        <v>10000</v>
      </c>
      <c r="G17" s="830"/>
      <c r="H17" s="831"/>
      <c r="I17" s="96"/>
    </row>
    <row r="18" spans="1:9" ht="26.25" customHeight="1">
      <c r="A18" s="531">
        <v>43671</v>
      </c>
      <c r="B18" s="782" t="s">
        <v>268</v>
      </c>
      <c r="C18" s="783"/>
      <c r="D18" s="499" t="s">
        <v>339</v>
      </c>
      <c r="E18" s="499" t="s">
        <v>269</v>
      </c>
      <c r="F18" s="501">
        <v>20000</v>
      </c>
      <c r="G18" s="830"/>
      <c r="H18" s="831"/>
      <c r="I18" s="96"/>
    </row>
    <row r="19" spans="1:9" ht="26.25" customHeight="1">
      <c r="A19" s="531">
        <v>43704</v>
      </c>
      <c r="B19" s="782" t="s">
        <v>268</v>
      </c>
      <c r="C19" s="783"/>
      <c r="D19" s="499" t="s">
        <v>338</v>
      </c>
      <c r="E19" s="499" t="s">
        <v>269</v>
      </c>
      <c r="F19" s="501">
        <v>10000</v>
      </c>
      <c r="G19" s="830"/>
      <c r="H19" s="831"/>
      <c r="I19" s="96"/>
    </row>
    <row r="20" spans="1:9" ht="26.25" customHeight="1">
      <c r="A20" s="531">
        <v>43704</v>
      </c>
      <c r="B20" s="782" t="s">
        <v>268</v>
      </c>
      <c r="C20" s="783"/>
      <c r="D20" s="499" t="s">
        <v>339</v>
      </c>
      <c r="E20" s="499" t="s">
        <v>269</v>
      </c>
      <c r="F20" s="501">
        <v>10000</v>
      </c>
      <c r="G20" s="476"/>
      <c r="H20" s="260"/>
      <c r="I20" s="96"/>
    </row>
    <row r="21" spans="1:9" ht="26.25" customHeight="1">
      <c r="A21" s="531">
        <v>43735</v>
      </c>
      <c r="B21" s="782" t="s">
        <v>268</v>
      </c>
      <c r="C21" s="783"/>
      <c r="D21" s="499" t="s">
        <v>338</v>
      </c>
      <c r="E21" s="499" t="s">
        <v>269</v>
      </c>
      <c r="F21" s="501">
        <v>10000</v>
      </c>
      <c r="G21" s="476"/>
      <c r="H21" s="260"/>
      <c r="I21" s="96"/>
    </row>
    <row r="22" spans="1:9" ht="26.25" customHeight="1">
      <c r="A22" s="531">
        <v>43735</v>
      </c>
      <c r="B22" s="782" t="s">
        <v>268</v>
      </c>
      <c r="C22" s="783"/>
      <c r="D22" s="499" t="s">
        <v>339</v>
      </c>
      <c r="E22" s="499" t="s">
        <v>269</v>
      </c>
      <c r="F22" s="501">
        <v>10000</v>
      </c>
      <c r="G22" s="830"/>
      <c r="H22" s="831"/>
      <c r="I22" s="96"/>
    </row>
    <row r="23" spans="1:9" ht="26.25" customHeight="1">
      <c r="A23" s="531">
        <v>43763</v>
      </c>
      <c r="B23" s="782" t="s">
        <v>268</v>
      </c>
      <c r="C23" s="783"/>
      <c r="D23" s="499" t="s">
        <v>338</v>
      </c>
      <c r="E23" s="499" t="s">
        <v>269</v>
      </c>
      <c r="F23" s="501">
        <v>10000</v>
      </c>
      <c r="G23" s="532"/>
      <c r="H23" s="533"/>
      <c r="I23" s="96"/>
    </row>
    <row r="24" spans="1:9" ht="26.25" customHeight="1">
      <c r="A24" s="531">
        <v>43763</v>
      </c>
      <c r="B24" s="782" t="s">
        <v>268</v>
      </c>
      <c r="C24" s="783"/>
      <c r="D24" s="499" t="s">
        <v>339</v>
      </c>
      <c r="E24" s="499" t="s">
        <v>269</v>
      </c>
      <c r="F24" s="501">
        <v>10000</v>
      </c>
      <c r="G24" s="532"/>
      <c r="H24" s="533"/>
      <c r="I24" s="96"/>
    </row>
    <row r="25" spans="1:9" ht="26.25" customHeight="1">
      <c r="A25" s="531">
        <v>43795</v>
      </c>
      <c r="B25" s="782" t="s">
        <v>268</v>
      </c>
      <c r="C25" s="783"/>
      <c r="D25" s="499" t="s">
        <v>338</v>
      </c>
      <c r="E25" s="499" t="s">
        <v>269</v>
      </c>
      <c r="F25" s="501">
        <v>10000</v>
      </c>
      <c r="G25" s="532"/>
      <c r="H25" s="533"/>
      <c r="I25" s="96"/>
    </row>
    <row r="26" spans="1:9" ht="26.25" customHeight="1">
      <c r="A26" s="531">
        <v>43795</v>
      </c>
      <c r="B26" s="782" t="s">
        <v>268</v>
      </c>
      <c r="C26" s="783"/>
      <c r="D26" s="499" t="s">
        <v>339</v>
      </c>
      <c r="E26" s="499" t="s">
        <v>269</v>
      </c>
      <c r="F26" s="501">
        <v>10000</v>
      </c>
      <c r="G26" s="532"/>
      <c r="H26" s="533"/>
      <c r="I26" s="96"/>
    </row>
    <row r="27" spans="1:9" ht="26.25" customHeight="1">
      <c r="A27" s="531">
        <v>43460</v>
      </c>
      <c r="B27" s="782" t="s">
        <v>268</v>
      </c>
      <c r="C27" s="783"/>
      <c r="D27" s="499" t="s">
        <v>338</v>
      </c>
      <c r="E27" s="499" t="s">
        <v>269</v>
      </c>
      <c r="F27" s="501">
        <v>10000</v>
      </c>
      <c r="G27" s="830"/>
      <c r="H27" s="831"/>
      <c r="I27" s="96"/>
    </row>
    <row r="28" spans="1:9" ht="26.25" customHeight="1">
      <c r="A28" s="531">
        <v>43460</v>
      </c>
      <c r="B28" s="782" t="s">
        <v>268</v>
      </c>
      <c r="C28" s="783"/>
      <c r="D28" s="499" t="s">
        <v>339</v>
      </c>
      <c r="E28" s="499" t="s">
        <v>269</v>
      </c>
      <c r="F28" s="501">
        <v>10000</v>
      </c>
      <c r="G28" s="834"/>
      <c r="H28" s="835"/>
      <c r="I28" s="96"/>
    </row>
    <row r="29" spans="1:9" ht="26.25" customHeight="1" thickBot="1">
      <c r="A29" s="800" t="s">
        <v>103</v>
      </c>
      <c r="B29" s="801"/>
      <c r="C29" s="801"/>
      <c r="D29" s="801"/>
      <c r="E29" s="801"/>
      <c r="F29" s="520">
        <f>SUM(F6:F28)</f>
        <v>240000</v>
      </c>
      <c r="G29" s="521"/>
      <c r="H29" s="184"/>
      <c r="I29" s="96"/>
    </row>
    <row r="30" spans="1:9" ht="22.5" customHeight="1">
      <c r="A30" s="522"/>
      <c r="B30" s="522"/>
      <c r="C30" s="522"/>
      <c r="D30" s="522"/>
      <c r="E30" s="522"/>
      <c r="F30" s="523"/>
      <c r="G30" s="524"/>
      <c r="H30" s="73"/>
      <c r="I30" s="96"/>
    </row>
    <row r="31" spans="1:9" ht="22.5" customHeight="1">
      <c r="A31" s="518"/>
      <c r="B31" s="518"/>
      <c r="C31" s="518"/>
      <c r="D31" s="518"/>
      <c r="E31" s="518"/>
      <c r="F31" s="519"/>
      <c r="G31" s="73"/>
      <c r="H31" s="73"/>
      <c r="I31" s="96"/>
    </row>
    <row r="32" spans="1:9" ht="27" customHeight="1" thickBot="1">
      <c r="A32" s="802" t="s">
        <v>57</v>
      </c>
      <c r="B32" s="802"/>
      <c r="C32" s="802"/>
      <c r="D32" s="802"/>
      <c r="E32" s="802"/>
      <c r="F32" s="802"/>
      <c r="G32" s="802"/>
      <c r="H32" s="802"/>
    </row>
    <row r="33" spans="1:8" ht="27" customHeight="1" thickBot="1">
      <c r="A33" s="87" t="s">
        <v>54</v>
      </c>
      <c r="B33" s="88" t="s">
        <v>55</v>
      </c>
      <c r="C33" s="91" t="s">
        <v>56</v>
      </c>
      <c r="D33" s="88" t="s">
        <v>37</v>
      </c>
      <c r="E33" s="91" t="s">
        <v>36</v>
      </c>
      <c r="F33" s="91" t="s">
        <v>35</v>
      </c>
      <c r="G33" s="91" t="s">
        <v>181</v>
      </c>
      <c r="H33" s="89" t="s">
        <v>34</v>
      </c>
    </row>
    <row r="34" spans="1:8" ht="27" customHeight="1">
      <c r="A34" s="536">
        <v>43498</v>
      </c>
      <c r="B34" s="504" t="s">
        <v>270</v>
      </c>
      <c r="C34" s="504" t="s">
        <v>271</v>
      </c>
      <c r="D34" s="502" t="s">
        <v>273</v>
      </c>
      <c r="E34" s="505" t="s">
        <v>285</v>
      </c>
      <c r="F34" s="505" t="s">
        <v>290</v>
      </c>
      <c r="G34" s="506">
        <v>42000</v>
      </c>
      <c r="H34" s="261"/>
    </row>
    <row r="35" spans="1:8" ht="27" customHeight="1">
      <c r="A35" s="536">
        <v>43498</v>
      </c>
      <c r="B35" s="504" t="s">
        <v>270</v>
      </c>
      <c r="C35" s="504" t="s">
        <v>271</v>
      </c>
      <c r="D35" s="502" t="s">
        <v>273</v>
      </c>
      <c r="E35" s="505" t="s">
        <v>288</v>
      </c>
      <c r="F35" s="505" t="s">
        <v>289</v>
      </c>
      <c r="G35" s="506">
        <v>70000</v>
      </c>
      <c r="H35" s="262"/>
    </row>
    <row r="36" spans="1:8" ht="27" customHeight="1">
      <c r="A36" s="536">
        <v>43498</v>
      </c>
      <c r="B36" s="504" t="s">
        <v>270</v>
      </c>
      <c r="C36" s="504" t="s">
        <v>271</v>
      </c>
      <c r="D36" s="502" t="s">
        <v>273</v>
      </c>
      <c r="E36" s="502" t="s">
        <v>286</v>
      </c>
      <c r="F36" s="502" t="s">
        <v>287</v>
      </c>
      <c r="G36" s="506">
        <v>36000</v>
      </c>
      <c r="H36" s="262"/>
    </row>
    <row r="37" spans="1:8" ht="27" customHeight="1">
      <c r="A37" s="536">
        <v>43498</v>
      </c>
      <c r="B37" s="504" t="s">
        <v>270</v>
      </c>
      <c r="C37" s="504" t="s">
        <v>271</v>
      </c>
      <c r="D37" s="502" t="s">
        <v>273</v>
      </c>
      <c r="E37" s="502" t="s">
        <v>308</v>
      </c>
      <c r="F37" s="505" t="s">
        <v>307</v>
      </c>
      <c r="G37" s="506">
        <v>50000</v>
      </c>
      <c r="H37" s="262"/>
    </row>
    <row r="38" spans="1:8" ht="27" customHeight="1">
      <c r="A38" s="536">
        <v>43498</v>
      </c>
      <c r="B38" s="504" t="s">
        <v>270</v>
      </c>
      <c r="C38" s="504" t="s">
        <v>272</v>
      </c>
      <c r="D38" s="503" t="s">
        <v>273</v>
      </c>
      <c r="E38" s="504" t="s">
        <v>309</v>
      </c>
      <c r="F38" s="503" t="s">
        <v>310</v>
      </c>
      <c r="G38" s="507">
        <v>50000</v>
      </c>
      <c r="H38" s="262"/>
    </row>
    <row r="39" spans="1:8" ht="27" customHeight="1">
      <c r="A39" s="536">
        <v>43628</v>
      </c>
      <c r="B39" s="504" t="s">
        <v>314</v>
      </c>
      <c r="C39" s="504" t="s">
        <v>315</v>
      </c>
      <c r="D39" s="503" t="s">
        <v>273</v>
      </c>
      <c r="E39" s="504" t="s">
        <v>311</v>
      </c>
      <c r="F39" s="503" t="s">
        <v>312</v>
      </c>
      <c r="G39" s="507">
        <v>54000</v>
      </c>
      <c r="H39" s="262"/>
    </row>
    <row r="40" spans="1:8" ht="27" customHeight="1">
      <c r="A40" s="536">
        <v>43628</v>
      </c>
      <c r="B40" s="504" t="s">
        <v>314</v>
      </c>
      <c r="C40" s="504" t="s">
        <v>315</v>
      </c>
      <c r="D40" s="503" t="s">
        <v>273</v>
      </c>
      <c r="E40" s="504" t="s">
        <v>313</v>
      </c>
      <c r="F40" s="503" t="s">
        <v>312</v>
      </c>
      <c r="G40" s="507">
        <v>60000</v>
      </c>
      <c r="H40" s="262"/>
    </row>
    <row r="41" spans="1:8" ht="27" customHeight="1">
      <c r="A41" s="536">
        <v>43628</v>
      </c>
      <c r="B41" s="504" t="s">
        <v>314</v>
      </c>
      <c r="C41" s="504" t="s">
        <v>315</v>
      </c>
      <c r="D41" s="503" t="s">
        <v>273</v>
      </c>
      <c r="E41" s="504" t="s">
        <v>316</v>
      </c>
      <c r="F41" s="503" t="s">
        <v>317</v>
      </c>
      <c r="G41" s="507">
        <v>48000</v>
      </c>
      <c r="H41" s="262"/>
    </row>
    <row r="42" spans="1:8" ht="27" customHeight="1">
      <c r="A42" s="536">
        <v>43628</v>
      </c>
      <c r="B42" s="504" t="s">
        <v>314</v>
      </c>
      <c r="C42" s="504" t="s">
        <v>315</v>
      </c>
      <c r="D42" s="503" t="s">
        <v>273</v>
      </c>
      <c r="E42" s="504" t="s">
        <v>318</v>
      </c>
      <c r="F42" s="503" t="s">
        <v>319</v>
      </c>
      <c r="G42" s="507">
        <v>480000</v>
      </c>
      <c r="H42" s="262"/>
    </row>
    <row r="43" spans="1:8" ht="27" customHeight="1">
      <c r="A43" s="536">
        <v>43628</v>
      </c>
      <c r="B43" s="504" t="s">
        <v>314</v>
      </c>
      <c r="C43" s="504" t="s">
        <v>315</v>
      </c>
      <c r="D43" s="503" t="s">
        <v>273</v>
      </c>
      <c r="E43" s="504" t="s">
        <v>320</v>
      </c>
      <c r="F43" s="503" t="s">
        <v>319</v>
      </c>
      <c r="G43" s="507">
        <v>416000</v>
      </c>
      <c r="H43" s="262"/>
    </row>
    <row r="44" spans="1:8" ht="27" customHeight="1">
      <c r="A44" s="536">
        <v>43628</v>
      </c>
      <c r="B44" s="504" t="s">
        <v>314</v>
      </c>
      <c r="C44" s="504" t="s">
        <v>315</v>
      </c>
      <c r="D44" s="503" t="s">
        <v>273</v>
      </c>
      <c r="E44" s="504" t="s">
        <v>321</v>
      </c>
      <c r="F44" s="503" t="s">
        <v>322</v>
      </c>
      <c r="G44" s="507">
        <v>300000</v>
      </c>
      <c r="H44" s="262"/>
    </row>
    <row r="45" spans="1:8" ht="25.5" customHeight="1">
      <c r="A45" s="536">
        <v>43719</v>
      </c>
      <c r="B45" s="504" t="s">
        <v>270</v>
      </c>
      <c r="C45" s="504" t="s">
        <v>272</v>
      </c>
      <c r="D45" s="503" t="s">
        <v>273</v>
      </c>
      <c r="E45" s="505" t="s">
        <v>285</v>
      </c>
      <c r="F45" s="505" t="s">
        <v>323</v>
      </c>
      <c r="G45" s="506">
        <v>56000</v>
      </c>
      <c r="H45" s="262"/>
    </row>
    <row r="46" spans="1:8" ht="25.5" customHeight="1">
      <c r="A46" s="536">
        <v>43720</v>
      </c>
      <c r="B46" s="504" t="s">
        <v>270</v>
      </c>
      <c r="C46" s="504" t="s">
        <v>272</v>
      </c>
      <c r="D46" s="503" t="s">
        <v>274</v>
      </c>
      <c r="E46" s="505" t="s">
        <v>288</v>
      </c>
      <c r="F46" s="505" t="s">
        <v>289</v>
      </c>
      <c r="G46" s="506">
        <v>70000</v>
      </c>
      <c r="H46" s="262"/>
    </row>
    <row r="47" spans="1:8" ht="25.5" customHeight="1">
      <c r="A47" s="536">
        <v>43721</v>
      </c>
      <c r="B47" s="504" t="s">
        <v>270</v>
      </c>
      <c r="C47" s="504" t="s">
        <v>272</v>
      </c>
      <c r="D47" s="503" t="s">
        <v>273</v>
      </c>
      <c r="E47" s="502" t="s">
        <v>286</v>
      </c>
      <c r="F47" s="502" t="s">
        <v>287</v>
      </c>
      <c r="G47" s="506">
        <v>36000</v>
      </c>
      <c r="H47" s="262"/>
    </row>
    <row r="48" spans="1:8" ht="25.5" customHeight="1">
      <c r="A48" s="536">
        <v>43722</v>
      </c>
      <c r="B48" s="504" t="s">
        <v>270</v>
      </c>
      <c r="C48" s="504" t="s">
        <v>272</v>
      </c>
      <c r="D48" s="503" t="s">
        <v>273</v>
      </c>
      <c r="E48" s="502" t="s">
        <v>308</v>
      </c>
      <c r="F48" s="505" t="s">
        <v>307</v>
      </c>
      <c r="G48" s="506">
        <v>50000</v>
      </c>
      <c r="H48" s="262"/>
    </row>
    <row r="49" spans="1:8" ht="25.5" customHeight="1" thickBot="1">
      <c r="A49" s="536">
        <v>43723</v>
      </c>
      <c r="B49" s="504" t="s">
        <v>270</v>
      </c>
      <c r="C49" s="504" t="s">
        <v>272</v>
      </c>
      <c r="D49" s="503" t="s">
        <v>273</v>
      </c>
      <c r="E49" s="504" t="s">
        <v>309</v>
      </c>
      <c r="F49" s="503" t="s">
        <v>310</v>
      </c>
      <c r="G49" s="507">
        <v>50000</v>
      </c>
      <c r="H49" s="262"/>
    </row>
    <row r="50" spans="1:8" ht="27" customHeight="1" thickBot="1">
      <c r="A50" s="178" t="s">
        <v>227</v>
      </c>
      <c r="B50" s="185"/>
      <c r="C50" s="185"/>
      <c r="D50" s="180"/>
      <c r="E50" s="180"/>
      <c r="F50" s="180"/>
      <c r="G50" s="255">
        <f>SUM(G34:G49)</f>
        <v>1868000</v>
      </c>
      <c r="H50" s="89"/>
    </row>
    <row r="51" spans="1:8" ht="12" customHeight="1">
      <c r="A51" s="83"/>
      <c r="B51" s="83"/>
      <c r="C51" s="83"/>
      <c r="D51" s="83"/>
      <c r="E51" s="83"/>
      <c r="F51" s="83"/>
      <c r="G51" s="83"/>
      <c r="H51" s="83"/>
    </row>
    <row r="52" spans="1:8" ht="24" customHeight="1" thickBot="1">
      <c r="A52" s="799" t="s">
        <v>72</v>
      </c>
      <c r="B52" s="799"/>
      <c r="C52" s="799"/>
      <c r="D52" s="799"/>
      <c r="E52" s="799"/>
      <c r="F52" s="799"/>
      <c r="G52" s="799"/>
      <c r="H52" s="799"/>
    </row>
    <row r="53" spans="1:8" ht="25.5" customHeight="1">
      <c r="A53" s="553" t="s">
        <v>73</v>
      </c>
      <c r="B53" s="803" t="s">
        <v>86</v>
      </c>
      <c r="C53" s="804"/>
      <c r="D53" s="805"/>
      <c r="E53" s="263" t="s">
        <v>84</v>
      </c>
      <c r="F53" s="552" t="s">
        <v>85</v>
      </c>
      <c r="G53" s="258" t="s">
        <v>104</v>
      </c>
      <c r="H53" s="551" t="s">
        <v>105</v>
      </c>
    </row>
    <row r="54" spans="1:8" ht="25.5" customHeight="1">
      <c r="A54" s="554">
        <v>43524</v>
      </c>
      <c r="B54" s="794" t="s">
        <v>342</v>
      </c>
      <c r="C54" s="795"/>
      <c r="D54" s="796"/>
      <c r="E54" s="559">
        <v>100000</v>
      </c>
      <c r="F54" s="559">
        <v>100000</v>
      </c>
      <c r="G54" s="794"/>
      <c r="H54" s="836"/>
    </row>
    <row r="55" spans="1:8" ht="25.5" customHeight="1">
      <c r="A55" s="554">
        <v>43712</v>
      </c>
      <c r="B55" s="794" t="s">
        <v>341</v>
      </c>
      <c r="C55" s="795"/>
      <c r="D55" s="796"/>
      <c r="E55" s="559">
        <v>50000</v>
      </c>
      <c r="F55" s="559">
        <v>50000</v>
      </c>
      <c r="G55" s="794"/>
      <c r="H55" s="836"/>
    </row>
    <row r="56" spans="1:8" ht="25.5" customHeight="1">
      <c r="A56" s="554">
        <v>43712</v>
      </c>
      <c r="B56" s="794" t="s">
        <v>324</v>
      </c>
      <c r="C56" s="795"/>
      <c r="D56" s="796"/>
      <c r="E56" s="559">
        <v>500</v>
      </c>
      <c r="F56" s="559">
        <v>500</v>
      </c>
      <c r="G56" s="794"/>
      <c r="H56" s="836"/>
    </row>
    <row r="57" spans="1:8" ht="25.5" customHeight="1">
      <c r="A57" s="554">
        <v>43781</v>
      </c>
      <c r="B57" s="794" t="s">
        <v>343</v>
      </c>
      <c r="C57" s="795"/>
      <c r="D57" s="796"/>
      <c r="E57" s="559">
        <v>30000</v>
      </c>
      <c r="F57" s="559">
        <v>30000</v>
      </c>
      <c r="G57" s="794"/>
      <c r="H57" s="836"/>
    </row>
    <row r="58" spans="1:8" ht="25.5" customHeight="1">
      <c r="A58" s="555">
        <v>43781</v>
      </c>
      <c r="B58" s="794" t="s">
        <v>344</v>
      </c>
      <c r="C58" s="795"/>
      <c r="D58" s="796"/>
      <c r="E58" s="559">
        <v>20000</v>
      </c>
      <c r="F58" s="559">
        <v>20000</v>
      </c>
      <c r="G58" s="794"/>
      <c r="H58" s="836"/>
    </row>
    <row r="59" spans="1:8" ht="28.5" customHeight="1">
      <c r="A59" s="537">
        <v>43781</v>
      </c>
      <c r="B59" s="806" t="s">
        <v>345</v>
      </c>
      <c r="C59" s="807"/>
      <c r="D59" s="808"/>
      <c r="E59" s="556">
        <v>20000</v>
      </c>
      <c r="F59" s="557">
        <v>20000</v>
      </c>
      <c r="G59" s="797"/>
      <c r="H59" s="798"/>
    </row>
    <row r="60" spans="1:8" ht="25.5" customHeight="1" thickBot="1">
      <c r="A60" s="264"/>
      <c r="B60" s="816" t="s">
        <v>176</v>
      </c>
      <c r="C60" s="816"/>
      <c r="D60" s="247"/>
      <c r="E60" s="558">
        <f>SUM(E54:E59)</f>
        <v>220500</v>
      </c>
      <c r="F60" s="558">
        <f>SUM(F54:F59)</f>
        <v>220500</v>
      </c>
      <c r="G60" s="186"/>
      <c r="H60" s="184"/>
    </row>
    <row r="61" spans="1:8" ht="22.5" customHeight="1">
      <c r="A61" s="263"/>
      <c r="B61" s="73"/>
      <c r="C61" s="73"/>
      <c r="D61" s="73"/>
      <c r="E61" s="93"/>
      <c r="F61" s="73"/>
      <c r="G61" s="73"/>
      <c r="H61" s="182"/>
    </row>
    <row r="62" spans="1:8" ht="35.25" customHeight="1" thickBot="1">
      <c r="A62" s="799" t="s">
        <v>75</v>
      </c>
      <c r="B62" s="799"/>
      <c r="C62" s="799"/>
      <c r="D62" s="799"/>
      <c r="E62" s="799"/>
      <c r="F62" s="799"/>
      <c r="G62" s="799"/>
      <c r="H62" s="799"/>
    </row>
    <row r="63" spans="1:8" ht="25.5" customHeight="1" thickBot="1">
      <c r="A63" s="92" t="s">
        <v>73</v>
      </c>
      <c r="B63" s="253" t="s">
        <v>178</v>
      </c>
      <c r="C63" s="811" t="s">
        <v>179</v>
      </c>
      <c r="D63" s="812"/>
      <c r="E63" s="253" t="s">
        <v>180</v>
      </c>
      <c r="F63" s="253" t="s">
        <v>181</v>
      </c>
      <c r="G63" s="809" t="s">
        <v>74</v>
      </c>
      <c r="H63" s="810"/>
    </row>
    <row r="64" spans="1:8" ht="25.5" customHeight="1">
      <c r="A64" s="536">
        <v>43499</v>
      </c>
      <c r="B64" s="256" t="s">
        <v>275</v>
      </c>
      <c r="C64" s="784" t="s">
        <v>285</v>
      </c>
      <c r="D64" s="785"/>
      <c r="E64" s="505" t="s">
        <v>290</v>
      </c>
      <c r="F64" s="506">
        <v>42000</v>
      </c>
      <c r="G64" s="547"/>
      <c r="H64" s="548"/>
    </row>
    <row r="65" spans="1:8" ht="25.5" customHeight="1">
      <c r="A65" s="536">
        <v>43499</v>
      </c>
      <c r="B65" s="256" t="s">
        <v>275</v>
      </c>
      <c r="C65" s="788" t="s">
        <v>288</v>
      </c>
      <c r="D65" s="789"/>
      <c r="E65" s="505" t="s">
        <v>289</v>
      </c>
      <c r="F65" s="506">
        <v>70000</v>
      </c>
      <c r="G65" s="545"/>
      <c r="H65" s="546"/>
    </row>
    <row r="66" spans="1:8" ht="25.5" customHeight="1">
      <c r="A66" s="536">
        <v>43499</v>
      </c>
      <c r="B66" s="256" t="s">
        <v>275</v>
      </c>
      <c r="C66" s="790" t="s">
        <v>286</v>
      </c>
      <c r="D66" s="791"/>
      <c r="E66" s="502" t="s">
        <v>287</v>
      </c>
      <c r="F66" s="506">
        <v>36000</v>
      </c>
      <c r="G66" s="545"/>
      <c r="H66" s="546"/>
    </row>
    <row r="67" spans="1:8" ht="25.5" customHeight="1">
      <c r="A67" s="536">
        <v>43499</v>
      </c>
      <c r="B67" s="256" t="s">
        <v>275</v>
      </c>
      <c r="C67" s="790" t="s">
        <v>308</v>
      </c>
      <c r="D67" s="791"/>
      <c r="E67" s="505" t="s">
        <v>307</v>
      </c>
      <c r="F67" s="506">
        <v>50000</v>
      </c>
      <c r="G67" s="545"/>
      <c r="H67" s="546"/>
    </row>
    <row r="68" spans="1:8" ht="25.5" customHeight="1">
      <c r="A68" s="536">
        <v>43499</v>
      </c>
      <c r="B68" s="256" t="s">
        <v>275</v>
      </c>
      <c r="C68" s="786" t="s">
        <v>309</v>
      </c>
      <c r="D68" s="787"/>
      <c r="E68" s="503" t="s">
        <v>310</v>
      </c>
      <c r="F68" s="507">
        <v>50000</v>
      </c>
      <c r="G68" s="545"/>
      <c r="H68" s="546"/>
    </row>
    <row r="69" spans="1:8" ht="25.5" customHeight="1">
      <c r="A69" s="536">
        <v>43630</v>
      </c>
      <c r="B69" s="256" t="s">
        <v>275</v>
      </c>
      <c r="C69" s="786" t="s">
        <v>311</v>
      </c>
      <c r="D69" s="787"/>
      <c r="E69" s="503" t="s">
        <v>312</v>
      </c>
      <c r="F69" s="507">
        <v>54000</v>
      </c>
      <c r="G69" s="545"/>
      <c r="H69" s="546"/>
    </row>
    <row r="70" spans="1:8" ht="25.5" customHeight="1">
      <c r="A70" s="536">
        <v>43630</v>
      </c>
      <c r="B70" s="256" t="s">
        <v>275</v>
      </c>
      <c r="C70" s="786" t="s">
        <v>313</v>
      </c>
      <c r="D70" s="787"/>
      <c r="E70" s="503" t="s">
        <v>312</v>
      </c>
      <c r="F70" s="507">
        <v>60000</v>
      </c>
      <c r="G70" s="545"/>
      <c r="H70" s="546"/>
    </row>
    <row r="71" spans="1:8" ht="25.5" customHeight="1">
      <c r="A71" s="536">
        <v>43630</v>
      </c>
      <c r="B71" s="256" t="s">
        <v>275</v>
      </c>
      <c r="C71" s="786" t="s">
        <v>316</v>
      </c>
      <c r="D71" s="787"/>
      <c r="E71" s="503" t="s">
        <v>317</v>
      </c>
      <c r="F71" s="507">
        <v>48000</v>
      </c>
      <c r="G71" s="259"/>
      <c r="H71" s="260"/>
    </row>
    <row r="72" spans="1:8" ht="25.5" customHeight="1">
      <c r="A72" s="536">
        <v>43630</v>
      </c>
      <c r="B72" s="256" t="s">
        <v>275</v>
      </c>
      <c r="C72" s="786" t="s">
        <v>325</v>
      </c>
      <c r="D72" s="787"/>
      <c r="E72" s="503" t="s">
        <v>319</v>
      </c>
      <c r="F72" s="507">
        <v>480000</v>
      </c>
      <c r="G72" s="259"/>
      <c r="H72" s="260"/>
    </row>
    <row r="73" spans="1:8" ht="25.5" customHeight="1">
      <c r="A73" s="536">
        <v>43630</v>
      </c>
      <c r="B73" s="256" t="s">
        <v>275</v>
      </c>
      <c r="C73" s="786" t="s">
        <v>326</v>
      </c>
      <c r="D73" s="787"/>
      <c r="E73" s="503" t="s">
        <v>319</v>
      </c>
      <c r="F73" s="507">
        <v>416000</v>
      </c>
      <c r="G73" s="259"/>
      <c r="H73" s="260"/>
    </row>
    <row r="74" spans="1:8" ht="25.5" customHeight="1">
      <c r="A74" s="536">
        <v>43630</v>
      </c>
      <c r="B74" s="256" t="s">
        <v>275</v>
      </c>
      <c r="C74" s="786" t="s">
        <v>321</v>
      </c>
      <c r="D74" s="787"/>
      <c r="E74" s="503" t="s">
        <v>322</v>
      </c>
      <c r="F74" s="507">
        <v>300000</v>
      </c>
      <c r="G74" s="259"/>
      <c r="H74" s="260"/>
    </row>
    <row r="75" spans="1:8" ht="25.5" customHeight="1">
      <c r="A75" s="536">
        <v>43728</v>
      </c>
      <c r="B75" s="256" t="s">
        <v>275</v>
      </c>
      <c r="C75" s="788" t="s">
        <v>285</v>
      </c>
      <c r="D75" s="789"/>
      <c r="E75" s="505" t="s">
        <v>323</v>
      </c>
      <c r="F75" s="506">
        <v>56000</v>
      </c>
      <c r="G75" s="259"/>
      <c r="H75" s="260"/>
    </row>
    <row r="76" spans="1:8" ht="25.5" customHeight="1">
      <c r="A76" s="536">
        <v>43728</v>
      </c>
      <c r="B76" s="256" t="s">
        <v>275</v>
      </c>
      <c r="C76" s="788" t="s">
        <v>327</v>
      </c>
      <c r="D76" s="789"/>
      <c r="E76" s="505" t="s">
        <v>289</v>
      </c>
      <c r="F76" s="506">
        <v>70000</v>
      </c>
      <c r="G76" s="259"/>
      <c r="H76" s="260"/>
    </row>
    <row r="77" spans="1:8" ht="25.5" customHeight="1">
      <c r="A77" s="536">
        <v>43728</v>
      </c>
      <c r="B77" s="256" t="s">
        <v>275</v>
      </c>
      <c r="C77" s="790" t="s">
        <v>286</v>
      </c>
      <c r="D77" s="791"/>
      <c r="E77" s="502" t="s">
        <v>287</v>
      </c>
      <c r="F77" s="506">
        <v>36000</v>
      </c>
      <c r="G77" s="259"/>
      <c r="H77" s="260"/>
    </row>
    <row r="78" spans="1:8" ht="25.5" customHeight="1">
      <c r="A78" s="536">
        <v>43728</v>
      </c>
      <c r="B78" s="256" t="s">
        <v>275</v>
      </c>
      <c r="C78" s="790" t="s">
        <v>308</v>
      </c>
      <c r="D78" s="791"/>
      <c r="E78" s="505" t="s">
        <v>307</v>
      </c>
      <c r="F78" s="506">
        <v>50000</v>
      </c>
      <c r="G78" s="259"/>
      <c r="H78" s="260"/>
    </row>
    <row r="79" spans="1:8" ht="25.5" customHeight="1" thickBot="1">
      <c r="A79" s="536">
        <v>43728</v>
      </c>
      <c r="B79" s="256" t="s">
        <v>275</v>
      </c>
      <c r="C79" s="792" t="s">
        <v>309</v>
      </c>
      <c r="D79" s="793"/>
      <c r="E79" s="503" t="s">
        <v>310</v>
      </c>
      <c r="F79" s="507">
        <v>50000</v>
      </c>
      <c r="G79" s="288"/>
      <c r="H79" s="289"/>
    </row>
    <row r="80" spans="1:8" ht="29.25" customHeight="1" thickBot="1">
      <c r="A80" s="92" t="s">
        <v>177</v>
      </c>
      <c r="B80" s="164"/>
      <c r="C80" s="813"/>
      <c r="D80" s="814"/>
      <c r="E80" s="164"/>
      <c r="F80" s="257">
        <f>SUM(F64:F79)</f>
        <v>1868000</v>
      </c>
      <c r="G80" s="181"/>
      <c r="H80" s="90"/>
    </row>
    <row r="81" spans="1:8" ht="20.25" customHeight="1"/>
    <row r="82" spans="1:8" s="96" customFormat="1" ht="27" customHeight="1" thickBot="1">
      <c r="A82" s="815" t="s">
        <v>79</v>
      </c>
      <c r="B82" s="815"/>
      <c r="C82" s="815"/>
      <c r="D82" s="815"/>
      <c r="E82" s="815"/>
      <c r="F82" s="815"/>
      <c r="G82" s="815"/>
      <c r="H82" s="815"/>
    </row>
    <row r="83" spans="1:8" s="96" customFormat="1" ht="27" customHeight="1" thickBot="1">
      <c r="A83" s="778" t="s">
        <v>88</v>
      </c>
      <c r="B83" s="779"/>
      <c r="C83" s="780" t="s">
        <v>91</v>
      </c>
      <c r="D83" s="781"/>
      <c r="E83" s="779"/>
      <c r="F83" s="780" t="s">
        <v>87</v>
      </c>
      <c r="G83" s="781"/>
      <c r="H83" s="97"/>
    </row>
    <row r="84" spans="1:8" s="96" customFormat="1" ht="38.25" customHeight="1" thickBot="1">
      <c r="A84" s="778" t="s">
        <v>89</v>
      </c>
      <c r="B84" s="779"/>
      <c r="C84" s="780" t="s">
        <v>90</v>
      </c>
      <c r="D84" s="781"/>
      <c r="E84" s="779"/>
      <c r="F84" s="817" t="s">
        <v>228</v>
      </c>
      <c r="G84" s="818"/>
      <c r="H84" s="819"/>
    </row>
    <row r="87" spans="1:8" ht="27" customHeight="1">
      <c r="D87" s="86"/>
      <c r="E87" s="86"/>
      <c r="F87" s="86"/>
    </row>
  </sheetData>
  <mergeCells count="89">
    <mergeCell ref="C70:D70"/>
    <mergeCell ref="C65:D65"/>
    <mergeCell ref="C66:D66"/>
    <mergeCell ref="C67:D67"/>
    <mergeCell ref="C68:D68"/>
    <mergeCell ref="C69:D69"/>
    <mergeCell ref="B55:D55"/>
    <mergeCell ref="B56:D56"/>
    <mergeCell ref="B57:D57"/>
    <mergeCell ref="B58:D58"/>
    <mergeCell ref="G54:H54"/>
    <mergeCell ref="G55:H55"/>
    <mergeCell ref="G56:H56"/>
    <mergeCell ref="G57:H57"/>
    <mergeCell ref="G58:H58"/>
    <mergeCell ref="G28:H28"/>
    <mergeCell ref="B20:C20"/>
    <mergeCell ref="B21:C21"/>
    <mergeCell ref="B27:C27"/>
    <mergeCell ref="G27:H27"/>
    <mergeCell ref="B28:C28"/>
    <mergeCell ref="B22:C22"/>
    <mergeCell ref="G8:H8"/>
    <mergeCell ref="G6:H6"/>
    <mergeCell ref="G9:H9"/>
    <mergeCell ref="G10:H10"/>
    <mergeCell ref="G11:H11"/>
    <mergeCell ref="G7:H7"/>
    <mergeCell ref="G17:H17"/>
    <mergeCell ref="G18:H18"/>
    <mergeCell ref="G19:H19"/>
    <mergeCell ref="G22:H22"/>
    <mergeCell ref="B11:C11"/>
    <mergeCell ref="B12:C12"/>
    <mergeCell ref="B13:C13"/>
    <mergeCell ref="B14:C14"/>
    <mergeCell ref="G12:H12"/>
    <mergeCell ref="G13:H13"/>
    <mergeCell ref="G14:H14"/>
    <mergeCell ref="G15:H15"/>
    <mergeCell ref="G16:H16"/>
    <mergeCell ref="B7:C7"/>
    <mergeCell ref="F84:H84"/>
    <mergeCell ref="A1:D1"/>
    <mergeCell ref="A4:H4"/>
    <mergeCell ref="A2:H2"/>
    <mergeCell ref="A3:H3"/>
    <mergeCell ref="B5:C5"/>
    <mergeCell ref="B6:C6"/>
    <mergeCell ref="B8:C8"/>
    <mergeCell ref="B9:C9"/>
    <mergeCell ref="B18:C18"/>
    <mergeCell ref="B19:C19"/>
    <mergeCell ref="B15:C15"/>
    <mergeCell ref="B16:C16"/>
    <mergeCell ref="B17:C17"/>
    <mergeCell ref="B10:C10"/>
    <mergeCell ref="G59:H59"/>
    <mergeCell ref="A62:H62"/>
    <mergeCell ref="C84:E84"/>
    <mergeCell ref="A29:E29"/>
    <mergeCell ref="A32:H32"/>
    <mergeCell ref="A52:H52"/>
    <mergeCell ref="B53:D53"/>
    <mergeCell ref="B59:D59"/>
    <mergeCell ref="G63:H63"/>
    <mergeCell ref="C63:D63"/>
    <mergeCell ref="C80:D80"/>
    <mergeCell ref="F83:G83"/>
    <mergeCell ref="A82:H82"/>
    <mergeCell ref="A83:B83"/>
    <mergeCell ref="B60:C60"/>
    <mergeCell ref="C76:D76"/>
    <mergeCell ref="A84:B84"/>
    <mergeCell ref="C83:E83"/>
    <mergeCell ref="B23:C23"/>
    <mergeCell ref="B24:C24"/>
    <mergeCell ref="B25:C25"/>
    <mergeCell ref="B26:C26"/>
    <mergeCell ref="C64:D64"/>
    <mergeCell ref="C71:D71"/>
    <mergeCell ref="C72:D72"/>
    <mergeCell ref="C73:D73"/>
    <mergeCell ref="C74:D74"/>
    <mergeCell ref="C75:D75"/>
    <mergeCell ref="C77:D77"/>
    <mergeCell ref="C78:D78"/>
    <mergeCell ref="C79:D79"/>
    <mergeCell ref="B54:D54"/>
  </mergeCells>
  <phoneticPr fontId="3" type="noConversion"/>
  <pageMargins left="0.74803149606299213" right="0.22" top="0.98425196850393704" bottom="0.98425196850393704" header="0.51181102362204722" footer="0.51181102362204722"/>
  <pageSetup paperSize="9" scale="84" orientation="portrait" r:id="rId1"/>
  <headerFooter alignWithMargins="0"/>
  <rowBreaks count="1" manualBreakCount="1">
    <brk id="6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1"/>
  <sheetViews>
    <sheetView view="pageLayout" zoomScaleNormal="100" workbookViewId="0">
      <selection activeCell="B5" sqref="B5:B6"/>
    </sheetView>
  </sheetViews>
  <sheetFormatPr defaultRowHeight="13.5"/>
  <cols>
    <col min="1" max="2" width="15.77734375" style="11" customWidth="1"/>
    <col min="3" max="3" width="15.77734375" style="6" customWidth="1"/>
    <col min="4" max="4" width="13.44140625" style="6" customWidth="1"/>
    <col min="5" max="5" width="12.6640625" style="11" customWidth="1"/>
    <col min="6" max="6" width="9.33203125" style="11" customWidth="1"/>
    <col min="7" max="16384" width="8.88671875" style="5"/>
  </cols>
  <sheetData>
    <row r="1" spans="1:8" ht="18" customHeight="1">
      <c r="A1" s="10" t="s">
        <v>59</v>
      </c>
    </row>
    <row r="2" spans="1:8" ht="39.950000000000003" customHeight="1">
      <c r="A2" s="756" t="s">
        <v>302</v>
      </c>
      <c r="B2" s="756"/>
      <c r="C2" s="756"/>
      <c r="D2" s="756"/>
      <c r="E2" s="756"/>
      <c r="F2" s="756"/>
    </row>
    <row r="3" spans="1:8" ht="18" customHeight="1" thickBot="1">
      <c r="A3" s="12"/>
      <c r="B3" s="12"/>
      <c r="C3" s="12"/>
      <c r="D3" s="12"/>
      <c r="E3" s="12"/>
      <c r="F3" s="12"/>
    </row>
    <row r="4" spans="1:8" ht="39.950000000000003" customHeight="1" thickBot="1">
      <c r="A4" s="44" t="s">
        <v>60</v>
      </c>
      <c r="B4" s="45" t="s">
        <v>61</v>
      </c>
      <c r="C4" s="65" t="s">
        <v>62</v>
      </c>
      <c r="D4" s="837" t="s">
        <v>38</v>
      </c>
      <c r="E4" s="838"/>
      <c r="F4" s="66" t="s">
        <v>63</v>
      </c>
    </row>
    <row r="5" spans="1:8" ht="26.25" customHeight="1" thickTop="1">
      <c r="A5" s="855" t="s">
        <v>77</v>
      </c>
      <c r="B5" s="845" t="s">
        <v>76</v>
      </c>
      <c r="C5" s="847">
        <v>6184473</v>
      </c>
      <c r="D5" s="849" t="s">
        <v>303</v>
      </c>
      <c r="E5" s="850"/>
      <c r="F5" s="498"/>
    </row>
    <row r="6" spans="1:8" ht="23.25" customHeight="1">
      <c r="A6" s="856"/>
      <c r="B6" s="846"/>
      <c r="C6" s="848"/>
      <c r="D6" s="851" t="s">
        <v>304</v>
      </c>
      <c r="E6" s="852"/>
      <c r="F6" s="58"/>
    </row>
    <row r="7" spans="1:8" ht="25.5" customHeight="1">
      <c r="A7" s="856"/>
      <c r="B7" s="14" t="s">
        <v>83</v>
      </c>
      <c r="C7" s="59">
        <v>5147320</v>
      </c>
      <c r="D7" s="238"/>
      <c r="E7" s="239"/>
      <c r="F7" s="76"/>
    </row>
    <row r="8" spans="1:8" ht="25.5" customHeight="1">
      <c r="A8" s="856"/>
      <c r="B8" s="14" t="s">
        <v>161</v>
      </c>
      <c r="C8" s="59">
        <v>443440</v>
      </c>
      <c r="D8" s="238"/>
      <c r="E8" s="239"/>
      <c r="F8" s="76"/>
    </row>
    <row r="9" spans="1:8" ht="25.5" customHeight="1">
      <c r="A9" s="856"/>
      <c r="B9" s="14" t="s">
        <v>306</v>
      </c>
      <c r="C9" s="59">
        <v>340200</v>
      </c>
      <c r="D9" s="238"/>
      <c r="E9" s="240"/>
      <c r="F9" s="76"/>
      <c r="H9" s="11"/>
    </row>
    <row r="10" spans="1:8" ht="26.25" customHeight="1">
      <c r="A10" s="856"/>
      <c r="B10" s="858" t="s">
        <v>162</v>
      </c>
      <c r="C10" s="860">
        <v>2496000</v>
      </c>
      <c r="D10" s="841" t="s">
        <v>305</v>
      </c>
      <c r="E10" s="842"/>
      <c r="F10" s="132"/>
      <c r="G10" s="245"/>
    </row>
    <row r="11" spans="1:8" ht="26.25" customHeight="1">
      <c r="A11" s="857"/>
      <c r="B11" s="859"/>
      <c r="C11" s="861"/>
      <c r="D11" s="853" t="s">
        <v>334</v>
      </c>
      <c r="E11" s="854"/>
      <c r="F11" s="189"/>
      <c r="G11" s="245"/>
    </row>
    <row r="12" spans="1:8" ht="51.75" customHeight="1" thickBot="1">
      <c r="A12" s="510" t="s">
        <v>277</v>
      </c>
      <c r="B12" s="525" t="s">
        <v>278</v>
      </c>
      <c r="C12" s="508">
        <v>628520</v>
      </c>
      <c r="D12" s="843" t="s">
        <v>335</v>
      </c>
      <c r="E12" s="844"/>
      <c r="F12" s="509"/>
    </row>
    <row r="13" spans="1:8" ht="25.5" customHeight="1" thickTop="1" thickBot="1">
      <c r="A13" s="67" t="s">
        <v>12</v>
      </c>
      <c r="B13" s="75" t="s">
        <v>64</v>
      </c>
      <c r="C13" s="75">
        <f>SUM(C5:C12)</f>
        <v>15239953</v>
      </c>
      <c r="D13" s="839"/>
      <c r="E13" s="840"/>
      <c r="F13" s="68"/>
    </row>
    <row r="14" spans="1:8" ht="25.5" customHeight="1" thickTop="1">
      <c r="A14" s="10"/>
      <c r="B14" s="10" t="s">
        <v>65</v>
      </c>
      <c r="E14" s="51" t="s">
        <v>66</v>
      </c>
      <c r="F14" s="51" t="s">
        <v>67</v>
      </c>
    </row>
    <row r="15" spans="1:8" ht="32.1" customHeight="1"/>
    <row r="16" spans="1:8" ht="32.1" customHeight="1"/>
    <row r="17" ht="32.1" customHeight="1"/>
    <row r="18" ht="32.1" customHeight="1"/>
    <row r="19" ht="32.1" customHeight="1"/>
    <row r="20" ht="32.1" customHeight="1"/>
    <row r="21" ht="32.1" customHeight="1"/>
  </sheetData>
  <mergeCells count="13">
    <mergeCell ref="A2:F2"/>
    <mergeCell ref="D4:E4"/>
    <mergeCell ref="D13:E13"/>
    <mergeCell ref="D10:E10"/>
    <mergeCell ref="D12:E12"/>
    <mergeCell ref="B5:B6"/>
    <mergeCell ref="C5:C6"/>
    <mergeCell ref="D5:E5"/>
    <mergeCell ref="D6:E6"/>
    <mergeCell ref="D11:E11"/>
    <mergeCell ref="A5:A11"/>
    <mergeCell ref="B10:B11"/>
    <mergeCell ref="C10:C11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Normal="100" workbookViewId="0">
      <selection activeCell="C1" sqref="C1"/>
    </sheetView>
  </sheetViews>
  <sheetFormatPr defaultRowHeight="13.5"/>
  <cols>
    <col min="1" max="2" width="10.6640625" style="11" customWidth="1"/>
    <col min="3" max="3" width="14.6640625" style="6" customWidth="1"/>
    <col min="4" max="4" width="21.5546875" style="199" customWidth="1"/>
    <col min="5" max="5" width="12" style="11" customWidth="1"/>
    <col min="6" max="6" width="4.44140625" style="11" customWidth="1"/>
    <col min="7" max="16384" width="8.88671875" style="5"/>
  </cols>
  <sheetData>
    <row r="1" spans="1:6" ht="18" customHeight="1">
      <c r="A1" s="194" t="s">
        <v>59</v>
      </c>
    </row>
    <row r="2" spans="1:6" ht="39.950000000000003" customHeight="1">
      <c r="A2" s="756" t="s">
        <v>332</v>
      </c>
      <c r="B2" s="756"/>
      <c r="C2" s="756"/>
      <c r="D2" s="756"/>
      <c r="E2" s="756"/>
      <c r="F2" s="756"/>
    </row>
    <row r="3" spans="1:6" ht="18" customHeight="1" thickBot="1">
      <c r="A3" s="195"/>
      <c r="B3" s="195"/>
      <c r="C3" s="195"/>
      <c r="D3" s="195"/>
      <c r="E3" s="195"/>
      <c r="F3" s="195"/>
    </row>
    <row r="4" spans="1:6" ht="22.5" customHeight="1">
      <c r="A4" s="69" t="s">
        <v>10</v>
      </c>
      <c r="B4" s="201" t="s">
        <v>41</v>
      </c>
      <c r="C4" s="70" t="s">
        <v>68</v>
      </c>
      <c r="D4" s="862" t="s">
        <v>6</v>
      </c>
      <c r="E4" s="862"/>
      <c r="F4" s="71" t="s">
        <v>8</v>
      </c>
    </row>
    <row r="5" spans="1:6" ht="22.5" customHeight="1">
      <c r="A5" s="127"/>
      <c r="B5" s="128"/>
      <c r="C5" s="129"/>
      <c r="D5" s="130"/>
      <c r="E5" s="131"/>
      <c r="F5" s="132"/>
    </row>
    <row r="6" spans="1:6" ht="19.5" customHeight="1">
      <c r="A6" s="133"/>
      <c r="B6" s="114"/>
      <c r="C6" s="134"/>
      <c r="D6" s="135"/>
      <c r="E6" s="134"/>
      <c r="F6" s="136"/>
    </row>
    <row r="7" spans="1:6" ht="19.5" customHeight="1">
      <c r="A7" s="133"/>
      <c r="B7" s="114"/>
      <c r="C7" s="134"/>
      <c r="D7" s="135"/>
      <c r="E7" s="134"/>
      <c r="F7" s="136"/>
    </row>
    <row r="8" spans="1:6" ht="19.5" customHeight="1">
      <c r="A8" s="133"/>
      <c r="B8" s="114"/>
      <c r="C8" s="134"/>
      <c r="D8" s="135"/>
      <c r="E8" s="134"/>
      <c r="F8" s="136"/>
    </row>
    <row r="9" spans="1:6" ht="19.5" customHeight="1">
      <c r="A9" s="133"/>
      <c r="B9" s="114"/>
      <c r="C9" s="134"/>
      <c r="D9" s="135"/>
      <c r="E9" s="134"/>
      <c r="F9" s="136"/>
    </row>
    <row r="10" spans="1:6" ht="19.5" customHeight="1">
      <c r="A10" s="133"/>
      <c r="B10" s="114"/>
      <c r="C10" s="134"/>
      <c r="D10" s="135"/>
      <c r="E10" s="134"/>
      <c r="F10" s="136"/>
    </row>
    <row r="11" spans="1:6" ht="19.5" customHeight="1">
      <c r="A11" s="133"/>
      <c r="B11" s="114"/>
      <c r="C11" s="863" t="s">
        <v>78</v>
      </c>
      <c r="D11" s="864"/>
      <c r="E11" s="134"/>
      <c r="F11" s="136"/>
    </row>
    <row r="12" spans="1:6" ht="19.5" customHeight="1">
      <c r="A12" s="133"/>
      <c r="B12" s="137"/>
      <c r="C12" s="134"/>
      <c r="D12" s="135"/>
      <c r="E12" s="134"/>
      <c r="F12" s="136"/>
    </row>
    <row r="13" spans="1:6" ht="18.75" customHeight="1">
      <c r="A13" s="31"/>
      <c r="B13" s="138"/>
      <c r="C13" s="134"/>
      <c r="D13" s="135"/>
      <c r="E13" s="134"/>
      <c r="F13" s="136"/>
    </row>
    <row r="14" spans="1:6" ht="18.75" customHeight="1">
      <c r="A14" s="31"/>
      <c r="B14" s="139"/>
      <c r="C14" s="134"/>
      <c r="D14" s="135"/>
      <c r="E14" s="134"/>
      <c r="F14" s="136"/>
    </row>
    <row r="15" spans="1:6" ht="19.5" customHeight="1">
      <c r="A15" s="133"/>
      <c r="B15" s="114"/>
      <c r="C15" s="134"/>
      <c r="D15" s="135"/>
      <c r="E15" s="134"/>
      <c r="F15" s="136"/>
    </row>
    <row r="16" spans="1:6" ht="19.5" customHeight="1">
      <c r="A16" s="133"/>
      <c r="B16" s="114"/>
      <c r="C16" s="134"/>
      <c r="D16" s="140"/>
      <c r="E16" s="134"/>
      <c r="F16" s="136"/>
    </row>
    <row r="17" spans="1:6" ht="19.5" customHeight="1">
      <c r="A17" s="133"/>
      <c r="B17" s="114"/>
      <c r="C17" s="134"/>
      <c r="D17" s="140"/>
      <c r="E17" s="134"/>
      <c r="F17" s="136"/>
    </row>
    <row r="18" spans="1:6" ht="19.5" customHeight="1">
      <c r="A18" s="133"/>
      <c r="B18" s="114"/>
      <c r="C18" s="134"/>
      <c r="D18" s="140"/>
      <c r="E18" s="134"/>
      <c r="F18" s="136"/>
    </row>
    <row r="19" spans="1:6" ht="19.5" customHeight="1">
      <c r="A19" s="133"/>
      <c r="B19" s="114"/>
      <c r="C19" s="134"/>
      <c r="D19" s="140"/>
      <c r="E19" s="134"/>
      <c r="F19" s="136"/>
    </row>
    <row r="20" spans="1:6" ht="19.5" customHeight="1">
      <c r="A20" s="133"/>
      <c r="B20" s="114"/>
      <c r="C20" s="134"/>
      <c r="D20" s="140"/>
      <c r="E20" s="134"/>
      <c r="F20" s="136"/>
    </row>
    <row r="21" spans="1:6" ht="19.5" customHeight="1">
      <c r="A21" s="133"/>
      <c r="B21" s="114"/>
      <c r="C21" s="134"/>
      <c r="D21" s="140"/>
      <c r="E21" s="134"/>
      <c r="F21" s="136"/>
    </row>
    <row r="22" spans="1:6" ht="19.5" customHeight="1">
      <c r="A22" s="114"/>
      <c r="B22" s="114"/>
      <c r="C22" s="134"/>
      <c r="D22" s="140"/>
      <c r="E22" s="134"/>
      <c r="F22" s="136"/>
    </row>
    <row r="23" spans="1:6" ht="19.5" customHeight="1">
      <c r="A23" s="114"/>
      <c r="B23" s="114"/>
      <c r="C23" s="134"/>
      <c r="D23" s="140"/>
      <c r="E23" s="134"/>
      <c r="F23" s="136"/>
    </row>
    <row r="24" spans="1:6" ht="19.5" customHeight="1">
      <c r="A24" s="114"/>
      <c r="B24" s="114"/>
      <c r="C24" s="134"/>
      <c r="D24" s="140"/>
      <c r="E24" s="134"/>
      <c r="F24" s="136"/>
    </row>
    <row r="25" spans="1:6" ht="19.5" customHeight="1">
      <c r="A25" s="114"/>
      <c r="B25" s="114"/>
      <c r="C25" s="134"/>
      <c r="D25" s="140"/>
      <c r="E25" s="134"/>
      <c r="F25" s="136"/>
    </row>
    <row r="26" spans="1:6" ht="19.5" customHeight="1">
      <c r="A26" s="114"/>
      <c r="B26" s="114"/>
      <c r="C26" s="134"/>
      <c r="D26" s="140"/>
      <c r="E26" s="134"/>
      <c r="F26" s="136"/>
    </row>
    <row r="27" spans="1:6" ht="19.5" customHeight="1">
      <c r="A27" s="114"/>
      <c r="B27" s="114"/>
      <c r="C27" s="134"/>
      <c r="D27" s="140"/>
      <c r="E27" s="134"/>
      <c r="F27" s="136"/>
    </row>
    <row r="28" spans="1:6" ht="19.5" customHeight="1">
      <c r="A28" s="114"/>
      <c r="B28" s="114"/>
      <c r="C28" s="134"/>
      <c r="D28" s="140"/>
      <c r="E28" s="134"/>
      <c r="F28" s="136"/>
    </row>
    <row r="29" spans="1:6" ht="19.5" customHeight="1">
      <c r="A29" s="114"/>
      <c r="B29" s="114"/>
      <c r="C29" s="134"/>
      <c r="D29" s="140"/>
      <c r="E29" s="134"/>
      <c r="F29" s="136"/>
    </row>
    <row r="30" spans="1:6" ht="19.5" customHeight="1">
      <c r="A30" s="114"/>
      <c r="B30" s="114"/>
      <c r="C30" s="134"/>
      <c r="D30" s="140"/>
      <c r="E30" s="134"/>
      <c r="F30" s="136"/>
    </row>
    <row r="31" spans="1:6" ht="19.5" customHeight="1">
      <c r="A31" s="133"/>
      <c r="B31" s="114"/>
      <c r="C31" s="134"/>
      <c r="D31" s="140"/>
      <c r="E31" s="134"/>
      <c r="F31" s="136"/>
    </row>
    <row r="32" spans="1:6" ht="21" customHeight="1">
      <c r="A32" s="114"/>
      <c r="B32" s="114"/>
      <c r="C32" s="134"/>
      <c r="D32" s="135"/>
      <c r="E32" s="134"/>
      <c r="F32" s="136"/>
    </row>
    <row r="33" spans="1:6" ht="19.5" customHeight="1">
      <c r="A33" s="114"/>
      <c r="B33" s="114"/>
      <c r="C33" s="134"/>
      <c r="D33" s="140"/>
      <c r="E33" s="134"/>
      <c r="F33" s="136"/>
    </row>
    <row r="34" spans="1:6" ht="19.5" customHeight="1" thickBot="1">
      <c r="A34" s="122"/>
      <c r="B34" s="122"/>
      <c r="C34" s="141"/>
      <c r="D34" s="142"/>
      <c r="E34" s="141"/>
      <c r="F34" s="143"/>
    </row>
  </sheetData>
  <mergeCells count="3">
    <mergeCell ref="A2:F2"/>
    <mergeCell ref="D4:E4"/>
    <mergeCell ref="C11:D1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topLeftCell="B1" zoomScaleNormal="100" workbookViewId="0">
      <selection activeCell="B7" sqref="B7"/>
    </sheetView>
  </sheetViews>
  <sheetFormatPr defaultRowHeight="13.5"/>
  <cols>
    <col min="1" max="2" width="12.109375" style="11" customWidth="1"/>
    <col min="3" max="3" width="12.109375" style="6" customWidth="1"/>
    <col min="4" max="4" width="12.109375" style="199" customWidth="1"/>
    <col min="5" max="6" width="12.109375" style="11" customWidth="1"/>
    <col min="7" max="16384" width="8.88671875" style="5"/>
  </cols>
  <sheetData>
    <row r="1" spans="1:6" ht="18" customHeight="1">
      <c r="A1" s="194" t="s">
        <v>108</v>
      </c>
    </row>
    <row r="2" spans="1:6" ht="39.950000000000003" customHeight="1">
      <c r="A2" s="865" t="s">
        <v>333</v>
      </c>
      <c r="B2" s="865"/>
      <c r="C2" s="865"/>
      <c r="D2" s="865"/>
      <c r="E2" s="865"/>
      <c r="F2" s="865"/>
    </row>
    <row r="3" spans="1:6" ht="18" customHeight="1" thickBot="1">
      <c r="A3" s="195"/>
      <c r="B3" s="195"/>
      <c r="C3" s="195"/>
      <c r="D3" s="195"/>
      <c r="E3" s="195"/>
      <c r="F3" s="195"/>
    </row>
    <row r="4" spans="1:6" ht="22.5" customHeight="1">
      <c r="A4" s="196" t="s">
        <v>109</v>
      </c>
      <c r="B4" s="197" t="s">
        <v>114</v>
      </c>
      <c r="C4" s="202" t="s">
        <v>110</v>
      </c>
      <c r="D4" s="197" t="s">
        <v>111</v>
      </c>
      <c r="E4" s="197" t="s">
        <v>112</v>
      </c>
      <c r="F4" s="198" t="s">
        <v>113</v>
      </c>
    </row>
    <row r="5" spans="1:6" ht="22.5" customHeight="1">
      <c r="A5" s="235"/>
      <c r="B5" s="128"/>
      <c r="C5" s="129"/>
      <c r="D5" s="130"/>
      <c r="E5" s="131"/>
      <c r="F5" s="132"/>
    </row>
    <row r="6" spans="1:6" ht="19.5" customHeight="1">
      <c r="A6" s="236"/>
      <c r="B6" s="114"/>
      <c r="C6" s="134"/>
      <c r="D6" s="135"/>
      <c r="E6" s="134"/>
      <c r="F6" s="136"/>
    </row>
    <row r="7" spans="1:6" ht="19.5" customHeight="1">
      <c r="A7" s="236"/>
      <c r="B7" s="114"/>
      <c r="C7" s="134"/>
      <c r="D7" s="135"/>
      <c r="E7" s="134"/>
      <c r="F7" s="136"/>
    </row>
    <row r="8" spans="1:6" ht="19.5" customHeight="1">
      <c r="A8" s="236"/>
      <c r="B8" s="114"/>
      <c r="C8" s="134"/>
      <c r="D8" s="135"/>
      <c r="E8" s="134"/>
      <c r="F8" s="136"/>
    </row>
    <row r="9" spans="1:6" ht="19.5" customHeight="1">
      <c r="A9" s="236"/>
      <c r="B9" s="114"/>
      <c r="C9" s="134"/>
      <c r="D9" s="135"/>
      <c r="E9" s="134"/>
      <c r="F9" s="136"/>
    </row>
    <row r="10" spans="1:6" ht="19.5" customHeight="1">
      <c r="A10" s="236"/>
      <c r="B10" s="114"/>
      <c r="C10" s="134"/>
      <c r="D10" s="135"/>
      <c r="E10" s="134"/>
      <c r="F10" s="136"/>
    </row>
    <row r="11" spans="1:6" ht="19.5" customHeight="1">
      <c r="A11" s="236"/>
      <c r="B11" s="114"/>
      <c r="C11" s="863" t="s">
        <v>78</v>
      </c>
      <c r="D11" s="864"/>
      <c r="E11" s="134"/>
      <c r="F11" s="136"/>
    </row>
    <row r="12" spans="1:6" ht="19.5" customHeight="1">
      <c r="A12" s="236"/>
      <c r="B12" s="137"/>
      <c r="C12" s="134"/>
      <c r="D12" s="135"/>
      <c r="E12" s="134"/>
      <c r="F12" s="136"/>
    </row>
    <row r="13" spans="1:6" ht="18.75" customHeight="1">
      <c r="A13" s="237"/>
      <c r="B13" s="138"/>
      <c r="C13" s="134"/>
      <c r="D13" s="135"/>
      <c r="E13" s="134"/>
      <c r="F13" s="136"/>
    </row>
    <row r="14" spans="1:6" ht="18.75" customHeight="1">
      <c r="A14" s="237"/>
      <c r="B14" s="139"/>
      <c r="C14" s="134"/>
      <c r="D14" s="135"/>
      <c r="E14" s="134"/>
      <c r="F14" s="136"/>
    </row>
    <row r="15" spans="1:6" ht="19.5" customHeight="1">
      <c r="A15" s="236"/>
      <c r="B15" s="114"/>
      <c r="C15" s="134"/>
      <c r="D15" s="135"/>
      <c r="E15" s="134"/>
      <c r="F15" s="136"/>
    </row>
    <row r="16" spans="1:6" ht="19.5" customHeight="1">
      <c r="A16" s="236"/>
      <c r="B16" s="114"/>
      <c r="C16" s="134"/>
      <c r="D16" s="140"/>
      <c r="E16" s="134"/>
      <c r="F16" s="136"/>
    </row>
    <row r="17" spans="1:6" ht="19.5" customHeight="1">
      <c r="A17" s="236"/>
      <c r="B17" s="114"/>
      <c r="C17" s="134"/>
      <c r="D17" s="140"/>
      <c r="E17" s="134"/>
      <c r="F17" s="136"/>
    </row>
    <row r="18" spans="1:6" ht="19.5" customHeight="1">
      <c r="A18" s="236"/>
      <c r="B18" s="114"/>
      <c r="C18" s="134"/>
      <c r="D18" s="140"/>
      <c r="E18" s="134"/>
      <c r="F18" s="136"/>
    </row>
    <row r="19" spans="1:6" ht="19.5" customHeight="1">
      <c r="A19" s="236"/>
      <c r="B19" s="114"/>
      <c r="C19" s="134"/>
      <c r="D19" s="140"/>
      <c r="E19" s="134"/>
      <c r="F19" s="136"/>
    </row>
    <row r="20" spans="1:6" ht="19.5" customHeight="1">
      <c r="A20" s="236"/>
      <c r="B20" s="114"/>
      <c r="C20" s="134"/>
      <c r="D20" s="140"/>
      <c r="E20" s="134"/>
      <c r="F20" s="136"/>
    </row>
    <row r="21" spans="1:6" ht="19.5" customHeight="1">
      <c r="A21" s="236"/>
      <c r="B21" s="114"/>
      <c r="C21" s="134"/>
      <c r="D21" s="140"/>
      <c r="E21" s="134"/>
      <c r="F21" s="136"/>
    </row>
    <row r="22" spans="1:6" ht="19.5" customHeight="1">
      <c r="A22" s="200"/>
      <c r="B22" s="114"/>
      <c r="C22" s="134"/>
      <c r="D22" s="140"/>
      <c r="E22" s="134"/>
      <c r="F22" s="136"/>
    </row>
    <row r="23" spans="1:6" ht="19.5" customHeight="1">
      <c r="A23" s="200"/>
      <c r="B23" s="114"/>
      <c r="C23" s="134"/>
      <c r="D23" s="140"/>
      <c r="E23" s="134"/>
      <c r="F23" s="136"/>
    </row>
    <row r="24" spans="1:6" ht="19.5" customHeight="1">
      <c r="A24" s="200"/>
      <c r="B24" s="114"/>
      <c r="C24" s="134"/>
      <c r="D24" s="140"/>
      <c r="E24" s="134"/>
      <c r="F24" s="136"/>
    </row>
    <row r="25" spans="1:6" ht="19.5" customHeight="1">
      <c r="A25" s="200"/>
      <c r="B25" s="114"/>
      <c r="C25" s="134"/>
      <c r="D25" s="140"/>
      <c r="E25" s="134"/>
      <c r="F25" s="136"/>
    </row>
    <row r="26" spans="1:6" ht="19.5" customHeight="1">
      <c r="A26" s="200"/>
      <c r="B26" s="114"/>
      <c r="C26" s="134"/>
      <c r="D26" s="140"/>
      <c r="E26" s="134"/>
      <c r="F26" s="136"/>
    </row>
    <row r="27" spans="1:6" ht="19.5" customHeight="1">
      <c r="A27" s="200"/>
      <c r="B27" s="114"/>
      <c r="C27" s="134"/>
      <c r="D27" s="140"/>
      <c r="E27" s="134"/>
      <c r="F27" s="136"/>
    </row>
    <row r="28" spans="1:6" ht="19.5" customHeight="1">
      <c r="A28" s="200"/>
      <c r="B28" s="114"/>
      <c r="C28" s="134"/>
      <c r="D28" s="140"/>
      <c r="E28" s="134"/>
      <c r="F28" s="136"/>
    </row>
    <row r="29" spans="1:6" ht="19.5" customHeight="1">
      <c r="A29" s="200"/>
      <c r="B29" s="114"/>
      <c r="C29" s="134"/>
      <c r="D29" s="140"/>
      <c r="E29" s="134"/>
      <c r="F29" s="136"/>
    </row>
    <row r="30" spans="1:6" ht="19.5" customHeight="1">
      <c r="A30" s="200"/>
      <c r="B30" s="114"/>
      <c r="C30" s="134"/>
      <c r="D30" s="140"/>
      <c r="E30" s="134"/>
      <c r="F30" s="136"/>
    </row>
    <row r="31" spans="1:6" ht="19.5" customHeight="1">
      <c r="A31" s="236"/>
      <c r="B31" s="114"/>
      <c r="C31" s="134"/>
      <c r="D31" s="140"/>
      <c r="E31" s="134"/>
      <c r="F31" s="136"/>
    </row>
    <row r="32" spans="1:6" ht="21" customHeight="1">
      <c r="A32" s="200"/>
      <c r="B32" s="114"/>
      <c r="C32" s="134"/>
      <c r="D32" s="135"/>
      <c r="E32" s="134"/>
      <c r="F32" s="136"/>
    </row>
    <row r="33" spans="1:6" ht="19.5" customHeight="1">
      <c r="A33" s="200"/>
      <c r="B33" s="114"/>
      <c r="C33" s="134"/>
      <c r="D33" s="140"/>
      <c r="E33" s="134"/>
      <c r="F33" s="136"/>
    </row>
    <row r="34" spans="1:6" ht="19.5" customHeight="1" thickBot="1">
      <c r="A34" s="121"/>
      <c r="B34" s="122"/>
      <c r="C34" s="141"/>
      <c r="D34" s="142"/>
      <c r="E34" s="141"/>
      <c r="F34" s="143"/>
    </row>
  </sheetData>
  <mergeCells count="2">
    <mergeCell ref="A2:F2"/>
    <mergeCell ref="C11:D1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7"/>
  <sheetViews>
    <sheetView view="pageLayout" zoomScaleNormal="100" workbookViewId="0">
      <selection activeCell="F12" sqref="F12"/>
    </sheetView>
  </sheetViews>
  <sheetFormatPr defaultRowHeight="13.5"/>
  <cols>
    <col min="1" max="2" width="7.5546875" style="205" customWidth="1"/>
    <col min="3" max="3" width="7.5546875" style="206" customWidth="1"/>
    <col min="4" max="4" width="16.6640625" style="207" customWidth="1"/>
    <col min="5" max="5" width="10.88671875" style="205" customWidth="1"/>
    <col min="6" max="6" width="10" style="205" customWidth="1"/>
    <col min="7" max="7" width="9.21875" style="203" customWidth="1"/>
    <col min="8" max="16384" width="8.88671875" style="203"/>
  </cols>
  <sheetData>
    <row r="1" spans="1:8" ht="18" customHeight="1">
      <c r="A1" s="204"/>
    </row>
    <row r="2" spans="1:8" ht="39.950000000000003" customHeight="1">
      <c r="A2" s="866" t="s">
        <v>148</v>
      </c>
      <c r="B2" s="866"/>
      <c r="C2" s="866"/>
      <c r="D2" s="866"/>
      <c r="E2" s="866"/>
      <c r="F2" s="866"/>
    </row>
    <row r="3" spans="1:8" ht="18" customHeight="1" thickBot="1">
      <c r="A3" s="208"/>
      <c r="B3" s="208"/>
      <c r="C3" s="208"/>
      <c r="D3" s="208"/>
      <c r="E3" s="870" t="s">
        <v>328</v>
      </c>
      <c r="F3" s="870"/>
      <c r="G3" s="870"/>
    </row>
    <row r="4" spans="1:8" ht="22.5" customHeight="1">
      <c r="A4" s="209" t="s">
        <v>149</v>
      </c>
      <c r="B4" s="210" t="s">
        <v>150</v>
      </c>
      <c r="C4" s="211" t="s">
        <v>151</v>
      </c>
      <c r="D4" s="210" t="s">
        <v>152</v>
      </c>
      <c r="E4" s="210" t="s">
        <v>153</v>
      </c>
      <c r="F4" s="210" t="s">
        <v>154</v>
      </c>
      <c r="G4" s="212" t="s">
        <v>155</v>
      </c>
    </row>
    <row r="5" spans="1:8" ht="24.75" customHeight="1">
      <c r="A5" s="213" t="s">
        <v>229</v>
      </c>
      <c r="B5" s="214" t="s">
        <v>230</v>
      </c>
      <c r="C5" s="215" t="s">
        <v>231</v>
      </c>
      <c r="D5" s="215" t="s">
        <v>232</v>
      </c>
      <c r="E5" s="246">
        <v>0</v>
      </c>
      <c r="F5" s="215">
        <v>0</v>
      </c>
      <c r="G5" s="216" t="s">
        <v>233</v>
      </c>
      <c r="H5" s="290"/>
    </row>
    <row r="6" spans="1:8" ht="24.75" customHeight="1">
      <c r="A6" s="213" t="s">
        <v>229</v>
      </c>
      <c r="B6" s="217" t="s">
        <v>230</v>
      </c>
      <c r="C6" s="218" t="s">
        <v>231</v>
      </c>
      <c r="D6" s="219" t="s">
        <v>234</v>
      </c>
      <c r="E6" s="218">
        <v>0</v>
      </c>
      <c r="F6" s="218">
        <v>0</v>
      </c>
      <c r="G6" s="216" t="s">
        <v>235</v>
      </c>
      <c r="H6" s="290"/>
    </row>
    <row r="7" spans="1:8" ht="24.75" customHeight="1">
      <c r="A7" s="213" t="s">
        <v>229</v>
      </c>
      <c r="B7" s="217" t="s">
        <v>230</v>
      </c>
      <c r="C7" s="218" t="s">
        <v>231</v>
      </c>
      <c r="D7" s="219" t="s">
        <v>236</v>
      </c>
      <c r="E7" s="218">
        <v>0</v>
      </c>
      <c r="F7" s="218">
        <v>0</v>
      </c>
      <c r="G7" s="216" t="s">
        <v>237</v>
      </c>
      <c r="H7" s="290"/>
    </row>
    <row r="8" spans="1:8" ht="24.75" customHeight="1" thickBot="1">
      <c r="A8" s="526" t="s">
        <v>156</v>
      </c>
      <c r="B8" s="527" t="s">
        <v>157</v>
      </c>
      <c r="C8" s="528" t="s">
        <v>158</v>
      </c>
      <c r="D8" s="529" t="s">
        <v>159</v>
      </c>
      <c r="E8" s="528">
        <v>641918</v>
      </c>
      <c r="F8" s="528">
        <v>661480</v>
      </c>
      <c r="G8" s="530" t="s">
        <v>160</v>
      </c>
    </row>
    <row r="9" spans="1:8" s="224" customFormat="1" ht="19.5" customHeight="1">
      <c r="A9" s="220"/>
      <c r="B9" s="220"/>
      <c r="C9" s="221"/>
      <c r="D9" s="222"/>
      <c r="E9" s="221"/>
      <c r="F9" s="223"/>
    </row>
    <row r="10" spans="1:8" s="224" customFormat="1" ht="19.5" customHeight="1">
      <c r="A10" s="220"/>
      <c r="B10" s="220"/>
      <c r="C10" s="221"/>
      <c r="D10" s="225"/>
      <c r="E10" s="226"/>
      <c r="F10" s="223"/>
    </row>
    <row r="11" spans="1:8" s="224" customFormat="1" ht="19.5" customHeight="1">
      <c r="A11" s="220"/>
      <c r="B11" s="220"/>
      <c r="C11" s="221"/>
      <c r="D11" s="225"/>
      <c r="E11" s="227"/>
      <c r="F11" s="223"/>
    </row>
    <row r="12" spans="1:8" s="224" customFormat="1" ht="19.5" customHeight="1">
      <c r="A12" s="220"/>
      <c r="B12" s="220"/>
      <c r="C12" s="221"/>
      <c r="D12" s="228"/>
      <c r="E12" s="226"/>
      <c r="F12" s="223"/>
    </row>
    <row r="13" spans="1:8" s="224" customFormat="1" ht="19.5" customHeight="1">
      <c r="A13" s="220"/>
      <c r="B13" s="220"/>
      <c r="C13" s="221"/>
      <c r="D13" s="228"/>
      <c r="E13" s="226"/>
      <c r="F13" s="223"/>
    </row>
    <row r="14" spans="1:8" s="224" customFormat="1" ht="19.5" customHeight="1">
      <c r="A14" s="220"/>
      <c r="B14" s="220"/>
      <c r="C14" s="221"/>
      <c r="D14" s="228"/>
      <c r="E14" s="226"/>
      <c r="F14" s="223"/>
    </row>
    <row r="15" spans="1:8" s="224" customFormat="1" ht="19.5" customHeight="1">
      <c r="A15" s="220"/>
      <c r="B15" s="220"/>
      <c r="C15" s="221"/>
      <c r="D15" s="228"/>
      <c r="E15" s="226"/>
      <c r="F15" s="223"/>
    </row>
    <row r="16" spans="1:8" s="224" customFormat="1" ht="19.5" customHeight="1">
      <c r="A16" s="220"/>
      <c r="B16" s="220"/>
      <c r="C16" s="221"/>
      <c r="D16" s="228"/>
      <c r="E16" s="226"/>
      <c r="F16" s="223"/>
    </row>
    <row r="17" spans="1:6" s="224" customFormat="1" ht="19.5" customHeight="1">
      <c r="A17" s="220"/>
      <c r="B17" s="220"/>
      <c r="C17" s="221"/>
      <c r="D17" s="228"/>
      <c r="E17" s="226"/>
      <c r="F17" s="223"/>
    </row>
    <row r="18" spans="1:6" s="224" customFormat="1" ht="19.5" customHeight="1">
      <c r="A18" s="220"/>
      <c r="B18" s="220"/>
      <c r="C18" s="221"/>
      <c r="D18" s="228"/>
      <c r="E18" s="226"/>
      <c r="F18" s="223"/>
    </row>
    <row r="19" spans="1:6" s="224" customFormat="1" ht="19.5" customHeight="1">
      <c r="A19" s="220"/>
      <c r="B19" s="220"/>
      <c r="C19" s="221"/>
      <c r="D19" s="228"/>
      <c r="E19" s="226"/>
      <c r="F19" s="223"/>
    </row>
    <row r="20" spans="1:6" s="224" customFormat="1" ht="19.5" customHeight="1">
      <c r="A20" s="220"/>
      <c r="B20" s="220"/>
      <c r="C20" s="221"/>
      <c r="D20" s="228"/>
      <c r="E20" s="226"/>
      <c r="F20" s="223"/>
    </row>
    <row r="21" spans="1:6" s="224" customFormat="1" ht="19.5" customHeight="1">
      <c r="A21" s="220"/>
      <c r="B21" s="220"/>
      <c r="C21" s="221"/>
      <c r="D21" s="228"/>
      <c r="E21" s="226"/>
      <c r="F21" s="223"/>
    </row>
    <row r="22" spans="1:6" s="224" customFormat="1" ht="19.5" customHeight="1">
      <c r="A22" s="867"/>
      <c r="B22" s="868"/>
      <c r="C22" s="221"/>
      <c r="D22" s="225"/>
      <c r="E22" s="227"/>
      <c r="F22" s="223"/>
    </row>
    <row r="23" spans="1:6" s="224" customFormat="1" ht="19.5" customHeight="1">
      <c r="A23" s="867"/>
      <c r="B23" s="869"/>
      <c r="C23" s="221"/>
      <c r="D23" s="228"/>
      <c r="E23" s="226"/>
      <c r="F23" s="223"/>
    </row>
    <row r="24" spans="1:6" s="224" customFormat="1" ht="19.5" customHeight="1">
      <c r="A24" s="229"/>
      <c r="B24" s="220"/>
      <c r="C24" s="221"/>
      <c r="D24" s="228"/>
      <c r="E24" s="226"/>
      <c r="F24" s="223"/>
    </row>
    <row r="25" spans="1:6" s="224" customFormat="1" ht="19.5" customHeight="1">
      <c r="A25" s="229"/>
      <c r="B25" s="220"/>
      <c r="C25" s="221"/>
      <c r="D25" s="228"/>
      <c r="E25" s="226"/>
      <c r="F25" s="223"/>
    </row>
    <row r="26" spans="1:6" s="224" customFormat="1" ht="19.5" customHeight="1">
      <c r="A26" s="229"/>
      <c r="B26" s="220"/>
      <c r="C26" s="221"/>
      <c r="D26" s="228"/>
      <c r="E26" s="226"/>
      <c r="F26" s="223"/>
    </row>
    <row r="27" spans="1:6" s="224" customFormat="1" ht="19.5" customHeight="1">
      <c r="A27" s="229"/>
      <c r="B27" s="220"/>
      <c r="C27" s="221"/>
      <c r="D27" s="228"/>
      <c r="E27" s="226"/>
      <c r="F27" s="223"/>
    </row>
    <row r="28" spans="1:6" s="224" customFormat="1" ht="19.5" customHeight="1">
      <c r="A28" s="229"/>
      <c r="B28" s="220"/>
      <c r="C28" s="221"/>
      <c r="D28" s="228"/>
      <c r="E28" s="226"/>
      <c r="F28" s="223"/>
    </row>
    <row r="29" spans="1:6" s="224" customFormat="1" ht="19.5" customHeight="1">
      <c r="A29" s="220"/>
      <c r="B29" s="220"/>
      <c r="C29" s="221"/>
      <c r="D29" s="228"/>
      <c r="E29" s="226"/>
      <c r="F29" s="223"/>
    </row>
    <row r="30" spans="1:6" s="224" customFormat="1" ht="19.5" customHeight="1">
      <c r="A30" s="230"/>
      <c r="B30" s="230"/>
      <c r="C30" s="231"/>
      <c r="D30" s="232"/>
      <c r="E30" s="233"/>
      <c r="F30" s="234"/>
    </row>
    <row r="31" spans="1:6" ht="32.1" customHeight="1"/>
    <row r="32" spans="1:6" ht="32.1" customHeight="1"/>
    <row r="33" ht="32.1" customHeight="1"/>
    <row r="34" ht="32.1" customHeight="1"/>
    <row r="35" ht="32.1" customHeight="1"/>
    <row r="36" ht="32.1" customHeight="1"/>
    <row r="37" ht="32.1" customHeight="1"/>
  </sheetData>
  <mergeCells count="4">
    <mergeCell ref="A2:F2"/>
    <mergeCell ref="A22:A23"/>
    <mergeCell ref="B22:B23"/>
    <mergeCell ref="E3:G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80"/>
  <sheetViews>
    <sheetView view="pageLayout" zoomScale="85" zoomScaleNormal="100" zoomScalePageLayoutView="85" workbookViewId="0">
      <selection activeCell="D34" sqref="D34"/>
    </sheetView>
  </sheetViews>
  <sheetFormatPr defaultRowHeight="16.5" customHeight="1"/>
  <cols>
    <col min="1" max="1" width="11.77734375" style="6" customWidth="1"/>
    <col min="2" max="2" width="22.77734375" style="144" customWidth="1"/>
    <col min="3" max="3" width="17.77734375" style="254" customWidth="1"/>
    <col min="4" max="4" width="19.77734375" style="6" customWidth="1"/>
    <col min="5" max="5" width="11.77734375" style="145" customWidth="1"/>
    <col min="6" max="6" width="22.77734375" style="145" customWidth="1"/>
    <col min="7" max="7" width="17.77734375" style="145" customWidth="1"/>
    <col min="8" max="8" width="19.77734375" style="145" customWidth="1"/>
    <col min="9" max="9" width="13.77734375" style="145" customWidth="1"/>
    <col min="10" max="16384" width="8.88671875" style="145"/>
  </cols>
  <sheetData>
    <row r="1" spans="1:8" ht="13.5">
      <c r="A1" s="566" t="s">
        <v>294</v>
      </c>
      <c r="B1" s="566"/>
      <c r="C1" s="566"/>
      <c r="D1" s="566"/>
      <c r="E1" s="566"/>
      <c r="F1" s="566"/>
      <c r="G1" s="566"/>
      <c r="H1" s="566"/>
    </row>
    <row r="2" spans="1:8" ht="42" customHeight="1">
      <c r="A2" s="566"/>
      <c r="B2" s="566"/>
      <c r="C2" s="566"/>
      <c r="D2" s="566"/>
      <c r="E2" s="566"/>
      <c r="F2" s="566"/>
      <c r="G2" s="566"/>
      <c r="H2" s="566"/>
    </row>
    <row r="3" spans="1:8" ht="14.25" thickBot="1">
      <c r="H3" s="146" t="s">
        <v>213</v>
      </c>
    </row>
    <row r="4" spans="1:8" ht="22.5" customHeight="1" thickBot="1">
      <c r="A4" s="570" t="s">
        <v>214</v>
      </c>
      <c r="B4" s="455" t="s">
        <v>215</v>
      </c>
      <c r="C4" s="456" t="s">
        <v>216</v>
      </c>
      <c r="D4" s="457" t="s">
        <v>217</v>
      </c>
      <c r="E4" s="570" t="s">
        <v>218</v>
      </c>
      <c r="F4" s="458" t="s">
        <v>215</v>
      </c>
      <c r="G4" s="459" t="s">
        <v>92</v>
      </c>
      <c r="H4" s="460" t="s">
        <v>279</v>
      </c>
    </row>
    <row r="5" spans="1:8" ht="15.75" customHeight="1" thickTop="1">
      <c r="A5" s="571"/>
      <c r="B5" s="573" t="s">
        <v>94</v>
      </c>
      <c r="C5" s="467" t="s">
        <v>93</v>
      </c>
      <c r="D5" s="468">
        <f>D8+D11+D14+D17+D20+D23+D26+D29+D32</f>
        <v>60744519</v>
      </c>
      <c r="E5" s="571"/>
      <c r="F5" s="573" t="s">
        <v>196</v>
      </c>
      <c r="G5" s="463" t="s">
        <v>93</v>
      </c>
      <c r="H5" s="464">
        <f>H8+H11+H14+H17+H20+H23+H26+H29+H32+H35</f>
        <v>60744519</v>
      </c>
    </row>
    <row r="6" spans="1:8" ht="15.75" customHeight="1">
      <c r="A6" s="571"/>
      <c r="B6" s="574"/>
      <c r="C6" s="469" t="s">
        <v>95</v>
      </c>
      <c r="D6" s="470">
        <f>D9+D12+D15+D18+D21+D24+D27+D30+D33</f>
        <v>60744519</v>
      </c>
      <c r="E6" s="571"/>
      <c r="F6" s="574"/>
      <c r="G6" s="465" t="s">
        <v>95</v>
      </c>
      <c r="H6" s="466">
        <f>H9+H12+H15+H18+H21+H24+H27+H30+H33+H36</f>
        <v>60744519</v>
      </c>
    </row>
    <row r="7" spans="1:8" ht="15.75" customHeight="1">
      <c r="A7" s="571"/>
      <c r="B7" s="575"/>
      <c r="C7" s="471" t="s">
        <v>96</v>
      </c>
      <c r="D7" s="472">
        <f>D6-D5</f>
        <v>0</v>
      </c>
      <c r="E7" s="571"/>
      <c r="F7" s="575"/>
      <c r="G7" s="473" t="s">
        <v>96</v>
      </c>
      <c r="H7" s="474">
        <f>SUM(H6-H5)</f>
        <v>0</v>
      </c>
    </row>
    <row r="8" spans="1:8" ht="15.75" customHeight="1">
      <c r="A8" s="571"/>
      <c r="B8" s="576" t="s">
        <v>280</v>
      </c>
      <c r="C8" s="461" t="s">
        <v>93</v>
      </c>
      <c r="D8" s="462">
        <v>59861560</v>
      </c>
      <c r="E8" s="571"/>
      <c r="F8" s="592" t="s">
        <v>197</v>
      </c>
      <c r="G8" s="154" t="s">
        <v>93</v>
      </c>
      <c r="H8" s="248">
        <v>31561660</v>
      </c>
    </row>
    <row r="9" spans="1:8" ht="15.75" customHeight="1">
      <c r="A9" s="571"/>
      <c r="B9" s="577"/>
      <c r="C9" s="147" t="s">
        <v>95</v>
      </c>
      <c r="D9" s="169">
        <v>59861560</v>
      </c>
      <c r="E9" s="571"/>
      <c r="F9" s="593"/>
      <c r="G9" s="149" t="s">
        <v>95</v>
      </c>
      <c r="H9" s="176">
        <v>31561660</v>
      </c>
    </row>
    <row r="10" spans="1:8" ht="15.75" customHeight="1">
      <c r="A10" s="571"/>
      <c r="B10" s="578"/>
      <c r="C10" s="147" t="s">
        <v>96</v>
      </c>
      <c r="D10" s="169">
        <f>D9-D8</f>
        <v>0</v>
      </c>
      <c r="E10" s="571"/>
      <c r="F10" s="594"/>
      <c r="G10" s="149" t="s">
        <v>96</v>
      </c>
      <c r="H10" s="176">
        <f>H9-H8</f>
        <v>0</v>
      </c>
    </row>
    <row r="11" spans="1:8" ht="15.75" customHeight="1">
      <c r="A11" s="571"/>
      <c r="B11" s="579" t="s">
        <v>199</v>
      </c>
      <c r="C11" s="147" t="s">
        <v>198</v>
      </c>
      <c r="D11" s="169">
        <v>0</v>
      </c>
      <c r="E11" s="571"/>
      <c r="F11" s="589" t="s">
        <v>200</v>
      </c>
      <c r="G11" s="150" t="s">
        <v>93</v>
      </c>
      <c r="H11" s="176">
        <v>535000</v>
      </c>
    </row>
    <row r="12" spans="1:8" ht="15.75" customHeight="1">
      <c r="A12" s="571"/>
      <c r="B12" s="580"/>
      <c r="C12" s="147" t="s">
        <v>95</v>
      </c>
      <c r="D12" s="169">
        <v>0</v>
      </c>
      <c r="E12" s="571"/>
      <c r="F12" s="590"/>
      <c r="G12" s="148" t="s">
        <v>95</v>
      </c>
      <c r="H12" s="176">
        <v>535000</v>
      </c>
    </row>
    <row r="13" spans="1:8" ht="15.75" customHeight="1">
      <c r="A13" s="571"/>
      <c r="B13" s="581"/>
      <c r="C13" s="147" t="s">
        <v>96</v>
      </c>
      <c r="D13" s="169">
        <v>0</v>
      </c>
      <c r="E13" s="571"/>
      <c r="F13" s="591"/>
      <c r="G13" s="148" t="s">
        <v>96</v>
      </c>
      <c r="H13" s="176">
        <f>H12-H11</f>
        <v>0</v>
      </c>
    </row>
    <row r="14" spans="1:8" ht="15.75" customHeight="1">
      <c r="A14" s="571"/>
      <c r="B14" s="579" t="s">
        <v>201</v>
      </c>
      <c r="C14" s="147" t="s">
        <v>93</v>
      </c>
      <c r="D14" s="169">
        <v>240000</v>
      </c>
      <c r="E14" s="571"/>
      <c r="F14" s="589" t="s">
        <v>202</v>
      </c>
      <c r="G14" s="150" t="s">
        <v>93</v>
      </c>
      <c r="H14" s="176">
        <v>6673347</v>
      </c>
    </row>
    <row r="15" spans="1:8" ht="15.75" customHeight="1">
      <c r="A15" s="571"/>
      <c r="B15" s="580"/>
      <c r="C15" s="147" t="s">
        <v>95</v>
      </c>
      <c r="D15" s="169">
        <v>240000</v>
      </c>
      <c r="E15" s="571"/>
      <c r="F15" s="590"/>
      <c r="G15" s="148" t="s">
        <v>95</v>
      </c>
      <c r="H15" s="176">
        <v>6723347</v>
      </c>
    </row>
    <row r="16" spans="1:8" ht="15.75" customHeight="1">
      <c r="A16" s="571"/>
      <c r="B16" s="581"/>
      <c r="C16" s="147" t="s">
        <v>96</v>
      </c>
      <c r="D16" s="169">
        <f>D15-D14</f>
        <v>0</v>
      </c>
      <c r="E16" s="571"/>
      <c r="F16" s="591"/>
      <c r="G16" s="148" t="s">
        <v>96</v>
      </c>
      <c r="H16" s="176">
        <f>H15-H14</f>
        <v>50000</v>
      </c>
    </row>
    <row r="17" spans="1:8" ht="15.75" customHeight="1">
      <c r="A17" s="571"/>
      <c r="B17" s="582" t="s">
        <v>204</v>
      </c>
      <c r="C17" s="147" t="s">
        <v>93</v>
      </c>
      <c r="D17" s="169">
        <v>0</v>
      </c>
      <c r="E17" s="571"/>
      <c r="F17" s="598" t="s">
        <v>205</v>
      </c>
      <c r="G17" s="151" t="s">
        <v>203</v>
      </c>
      <c r="H17" s="175">
        <v>5956100</v>
      </c>
    </row>
    <row r="18" spans="1:8" ht="15.75" customHeight="1">
      <c r="A18" s="571"/>
      <c r="B18" s="577"/>
      <c r="C18" s="147" t="s">
        <v>95</v>
      </c>
      <c r="D18" s="169">
        <v>0</v>
      </c>
      <c r="E18" s="571"/>
      <c r="F18" s="599"/>
      <c r="G18" s="151" t="s">
        <v>206</v>
      </c>
      <c r="H18" s="175">
        <v>5956100</v>
      </c>
    </row>
    <row r="19" spans="1:8" ht="15.75" customHeight="1">
      <c r="A19" s="571"/>
      <c r="B19" s="578"/>
      <c r="C19" s="147" t="s">
        <v>96</v>
      </c>
      <c r="D19" s="169">
        <v>0</v>
      </c>
      <c r="E19" s="571"/>
      <c r="F19" s="600"/>
      <c r="G19" s="151" t="s">
        <v>207</v>
      </c>
      <c r="H19" s="175">
        <f>H18-H17</f>
        <v>0</v>
      </c>
    </row>
    <row r="20" spans="1:8" ht="15.75" customHeight="1">
      <c r="A20" s="571"/>
      <c r="B20" s="582" t="s">
        <v>208</v>
      </c>
      <c r="C20" s="152" t="s">
        <v>93</v>
      </c>
      <c r="D20" s="170">
        <f>SUM(세입결산서!I27)</f>
        <v>0</v>
      </c>
      <c r="E20" s="571"/>
      <c r="F20" s="598" t="s">
        <v>291</v>
      </c>
      <c r="G20" s="151" t="s">
        <v>203</v>
      </c>
      <c r="H20" s="175">
        <v>16017371</v>
      </c>
    </row>
    <row r="21" spans="1:8" ht="15.75" customHeight="1">
      <c r="A21" s="571"/>
      <c r="B21" s="577"/>
      <c r="C21" s="147" t="s">
        <v>95</v>
      </c>
      <c r="D21" s="169">
        <f>SUM(세입결산서!I28)</f>
        <v>0</v>
      </c>
      <c r="E21" s="571"/>
      <c r="F21" s="599"/>
      <c r="G21" s="151" t="s">
        <v>206</v>
      </c>
      <c r="H21" s="175">
        <v>15239953</v>
      </c>
    </row>
    <row r="22" spans="1:8" ht="15.75" customHeight="1">
      <c r="A22" s="571"/>
      <c r="B22" s="578"/>
      <c r="C22" s="153" t="s">
        <v>96</v>
      </c>
      <c r="D22" s="171">
        <f>D21-D20</f>
        <v>0</v>
      </c>
      <c r="E22" s="571"/>
      <c r="F22" s="600"/>
      <c r="G22" s="151" t="s">
        <v>207</v>
      </c>
      <c r="H22" s="175">
        <f>H21-H20</f>
        <v>-777418</v>
      </c>
    </row>
    <row r="23" spans="1:8" ht="15.75" customHeight="1">
      <c r="A23" s="571"/>
      <c r="B23" s="582" t="s">
        <v>209</v>
      </c>
      <c r="C23" s="152" t="s">
        <v>93</v>
      </c>
      <c r="D23" s="170">
        <v>641918</v>
      </c>
      <c r="E23" s="571"/>
      <c r="F23" s="595" t="s">
        <v>209</v>
      </c>
      <c r="G23" s="151" t="s">
        <v>203</v>
      </c>
      <c r="H23" s="175">
        <f>SUM(세출결산서!I114)</f>
        <v>0</v>
      </c>
    </row>
    <row r="24" spans="1:8" ht="15.75" customHeight="1">
      <c r="A24" s="571"/>
      <c r="B24" s="577"/>
      <c r="C24" s="153" t="s">
        <v>95</v>
      </c>
      <c r="D24" s="171">
        <v>641918</v>
      </c>
      <c r="E24" s="571"/>
      <c r="F24" s="596"/>
      <c r="G24" s="151" t="s">
        <v>206</v>
      </c>
      <c r="H24" s="175">
        <v>661480</v>
      </c>
    </row>
    <row r="25" spans="1:8" ht="15.75" customHeight="1">
      <c r="A25" s="571"/>
      <c r="B25" s="578"/>
      <c r="C25" s="153" t="s">
        <v>96</v>
      </c>
      <c r="D25" s="171">
        <f>D24-D23</f>
        <v>0</v>
      </c>
      <c r="E25" s="571"/>
      <c r="F25" s="597"/>
      <c r="G25" s="151" t="s">
        <v>207</v>
      </c>
      <c r="H25" s="175">
        <f>SUM(H24-H23)</f>
        <v>661480</v>
      </c>
    </row>
    <row r="26" spans="1:8" ht="15.75" customHeight="1">
      <c r="A26" s="571"/>
      <c r="B26" s="582" t="s">
        <v>219</v>
      </c>
      <c r="C26" s="153" t="s">
        <v>93</v>
      </c>
      <c r="D26" s="171"/>
      <c r="E26" s="571"/>
      <c r="F26" s="567" t="s">
        <v>292</v>
      </c>
      <c r="G26" s="151" t="s">
        <v>93</v>
      </c>
      <c r="H26" s="176">
        <v>0</v>
      </c>
    </row>
    <row r="27" spans="1:8" ht="15.75" customHeight="1">
      <c r="A27" s="571"/>
      <c r="B27" s="577"/>
      <c r="C27" s="153" t="s">
        <v>95</v>
      </c>
      <c r="D27" s="171"/>
      <c r="E27" s="571"/>
      <c r="F27" s="568"/>
      <c r="G27" s="148" t="s">
        <v>95</v>
      </c>
      <c r="H27" s="176">
        <v>66979</v>
      </c>
    </row>
    <row r="28" spans="1:8" ht="15.75" customHeight="1">
      <c r="A28" s="571"/>
      <c r="B28" s="578"/>
      <c r="C28" s="153" t="s">
        <v>96</v>
      </c>
      <c r="D28" s="171">
        <f>D27-D26</f>
        <v>0</v>
      </c>
      <c r="E28" s="571"/>
      <c r="F28" s="569"/>
      <c r="G28" s="155" t="s">
        <v>96</v>
      </c>
      <c r="H28" s="249">
        <f>H27-H26</f>
        <v>66979</v>
      </c>
    </row>
    <row r="29" spans="1:8" ht="15.75" customHeight="1">
      <c r="A29" s="571"/>
      <c r="B29" s="582" t="s">
        <v>210</v>
      </c>
      <c r="C29" s="153" t="s">
        <v>93</v>
      </c>
      <c r="D29" s="171">
        <v>1041</v>
      </c>
      <c r="E29" s="571"/>
      <c r="F29" s="567" t="s">
        <v>212</v>
      </c>
      <c r="G29" s="151" t="s">
        <v>93</v>
      </c>
      <c r="H29" s="250">
        <v>1041</v>
      </c>
    </row>
    <row r="30" spans="1:8" ht="15.75" customHeight="1">
      <c r="A30" s="571"/>
      <c r="B30" s="577"/>
      <c r="C30" s="153" t="s">
        <v>95</v>
      </c>
      <c r="D30" s="171">
        <v>1041</v>
      </c>
      <c r="E30" s="571"/>
      <c r="F30" s="568"/>
      <c r="G30" s="148" t="s">
        <v>95</v>
      </c>
      <c r="H30" s="251"/>
    </row>
    <row r="31" spans="1:8" ht="15.75" customHeight="1">
      <c r="A31" s="571"/>
      <c r="B31" s="578"/>
      <c r="C31" s="153" t="s">
        <v>96</v>
      </c>
      <c r="D31" s="171">
        <f>D30-D29</f>
        <v>0</v>
      </c>
      <c r="E31" s="571"/>
      <c r="F31" s="569"/>
      <c r="G31" s="155" t="s">
        <v>96</v>
      </c>
      <c r="H31" s="251">
        <f>H30-H29</f>
        <v>-1041</v>
      </c>
    </row>
    <row r="32" spans="1:8" ht="15.75" customHeight="1">
      <c r="A32" s="571"/>
      <c r="B32" s="582" t="s">
        <v>211</v>
      </c>
      <c r="C32" s="153" t="s">
        <v>93</v>
      </c>
      <c r="D32" s="173">
        <f>SUM(세입결산서!I45)</f>
        <v>0</v>
      </c>
      <c r="E32" s="571"/>
      <c r="F32" s="586"/>
      <c r="G32" s="157"/>
      <c r="H32" s="177"/>
    </row>
    <row r="33" spans="1:8" ht="15.75" customHeight="1">
      <c r="A33" s="571"/>
      <c r="B33" s="577"/>
      <c r="C33" s="153" t="s">
        <v>95</v>
      </c>
      <c r="D33" s="171">
        <f>SUM(세입결산서!I46)</f>
        <v>0</v>
      </c>
      <c r="E33" s="571"/>
      <c r="F33" s="587"/>
      <c r="G33" s="158"/>
      <c r="H33" s="251"/>
    </row>
    <row r="34" spans="1:8" ht="15.75" customHeight="1">
      <c r="A34" s="571"/>
      <c r="B34" s="578"/>
      <c r="C34" s="158" t="s">
        <v>96</v>
      </c>
      <c r="D34" s="174">
        <f>D33-D32</f>
        <v>0</v>
      </c>
      <c r="E34" s="571"/>
      <c r="F34" s="588"/>
      <c r="G34" s="159"/>
      <c r="H34" s="174">
        <f>H33-H32</f>
        <v>0</v>
      </c>
    </row>
    <row r="35" spans="1:8" ht="15.75" customHeight="1">
      <c r="A35" s="571"/>
      <c r="B35" s="583"/>
      <c r="C35" s="166"/>
      <c r="D35" s="177"/>
      <c r="E35" s="571"/>
      <c r="F35" s="156"/>
      <c r="G35" s="157"/>
      <c r="H35" s="177"/>
    </row>
    <row r="36" spans="1:8" ht="15.75" customHeight="1">
      <c r="A36" s="571"/>
      <c r="B36" s="584"/>
      <c r="C36" s="153"/>
      <c r="D36" s="171"/>
      <c r="E36" s="571"/>
      <c r="F36" s="160"/>
      <c r="G36" s="59"/>
      <c r="H36" s="251"/>
    </row>
    <row r="37" spans="1:8" ht="15.75" customHeight="1" thickBot="1">
      <c r="A37" s="572"/>
      <c r="B37" s="585"/>
      <c r="C37" s="165"/>
      <c r="D37" s="244"/>
      <c r="E37" s="572"/>
      <c r="F37" s="161"/>
      <c r="G37" s="162"/>
      <c r="H37" s="252"/>
    </row>
    <row r="38" spans="1:8" ht="13.5"/>
    <row r="39" spans="1:8" ht="13.5"/>
    <row r="40" spans="1:8" ht="13.5">
      <c r="B40" s="172"/>
    </row>
    <row r="41" spans="1:8" ht="13.5">
      <c r="B41" s="172"/>
    </row>
    <row r="42" spans="1:8" ht="13.5">
      <c r="B42" s="172"/>
      <c r="C42" s="78"/>
    </row>
    <row r="43" spans="1:8" s="163" customFormat="1" ht="13.5">
      <c r="A43" s="6"/>
      <c r="B43" s="144"/>
      <c r="C43" s="254"/>
      <c r="D43" s="6"/>
      <c r="E43" s="145"/>
      <c r="F43" s="145"/>
      <c r="G43" s="145"/>
      <c r="H43" s="145"/>
    </row>
    <row r="44" spans="1:8" ht="13.5"/>
    <row r="45" spans="1:8" ht="13.5"/>
    <row r="46" spans="1:8" ht="13.5"/>
    <row r="47" spans="1:8" ht="13.5"/>
    <row r="48" spans="1:8" ht="13.5"/>
    <row r="49" ht="13.5"/>
    <row r="50" ht="13.5"/>
    <row r="51" ht="13.5"/>
    <row r="52" ht="13.5"/>
    <row r="53" ht="13.5"/>
    <row r="54" ht="13.5"/>
    <row r="55" ht="13.5"/>
    <row r="56" ht="13.5"/>
    <row r="57" ht="13.5"/>
    <row r="58" ht="13.5"/>
    <row r="59" ht="13.5"/>
    <row r="60" ht="13.5"/>
    <row r="61" ht="13.5"/>
    <row r="62" ht="13.5"/>
    <row r="63" ht="13.5"/>
    <row r="64" ht="13.5"/>
    <row r="65" spans="1:4" ht="13.5"/>
    <row r="66" spans="1:4" ht="13.5"/>
    <row r="67" spans="1:4" ht="13.5"/>
    <row r="68" spans="1:4" ht="13.5"/>
    <row r="69" spans="1:4" ht="13.5"/>
    <row r="70" spans="1:4" ht="13.5"/>
    <row r="71" spans="1:4" ht="13.5"/>
    <row r="72" spans="1:4" ht="13.5">
      <c r="B72" s="145"/>
      <c r="C72" s="145"/>
      <c r="D72" s="145"/>
    </row>
    <row r="73" spans="1:4" ht="13.5">
      <c r="B73" s="145"/>
      <c r="C73" s="145"/>
      <c r="D73" s="145"/>
    </row>
    <row r="74" spans="1:4" ht="13.5"/>
    <row r="75" spans="1:4" ht="13.5">
      <c r="A75" s="145"/>
    </row>
    <row r="76" spans="1:4" ht="13.5">
      <c r="A76" s="145"/>
    </row>
    <row r="77" spans="1:4" ht="13.5"/>
    <row r="78" spans="1:4" ht="13.5"/>
    <row r="79" spans="1:4" ht="13.5"/>
    <row r="80" spans="1:4" ht="13.5"/>
  </sheetData>
  <mergeCells count="24">
    <mergeCell ref="F11:F13"/>
    <mergeCell ref="F8:F10"/>
    <mergeCell ref="F5:F7"/>
    <mergeCell ref="F26:F28"/>
    <mergeCell ref="F23:F25"/>
    <mergeCell ref="F20:F22"/>
    <mergeCell ref="F17:F19"/>
    <mergeCell ref="F14:F16"/>
    <mergeCell ref="A1:H2"/>
    <mergeCell ref="F29:F31"/>
    <mergeCell ref="A4:A37"/>
    <mergeCell ref="E4:E37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F32:F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6"/>
  <sheetViews>
    <sheetView view="pageLayout" topLeftCell="A22" zoomScaleNormal="100" workbookViewId="0">
      <selection activeCell="H44" sqref="H44"/>
    </sheetView>
  </sheetViews>
  <sheetFormatPr defaultRowHeight="15.75" customHeight="1"/>
  <cols>
    <col min="1" max="1" width="7" style="265" customWidth="1"/>
    <col min="2" max="2" width="6.77734375" style="265" customWidth="1"/>
    <col min="3" max="3" width="6.109375" style="265" customWidth="1"/>
    <col min="4" max="4" width="8.88671875" style="265" hidden="1" customWidth="1"/>
    <col min="5" max="5" width="5.77734375" style="265" customWidth="1"/>
    <col min="6" max="6" width="13.88671875" style="314" bestFit="1" customWidth="1"/>
    <col min="7" max="8" width="12.44140625" style="314" customWidth="1"/>
    <col min="9" max="9" width="13.88671875" style="314" bestFit="1" customWidth="1"/>
    <col min="10" max="16384" width="8.88671875" style="265"/>
  </cols>
  <sheetData>
    <row r="1" spans="1:9" ht="15.75" customHeight="1">
      <c r="A1" s="601" t="s">
        <v>163</v>
      </c>
      <c r="B1" s="602"/>
      <c r="C1" s="602"/>
      <c r="D1" s="602"/>
      <c r="E1" s="602"/>
      <c r="F1" s="602"/>
      <c r="G1" s="602"/>
      <c r="H1" s="602"/>
      <c r="I1" s="603"/>
    </row>
    <row r="2" spans="1:9" ht="20.25" customHeight="1">
      <c r="A2" s="604" t="s">
        <v>164</v>
      </c>
      <c r="B2" s="605"/>
      <c r="C2" s="605"/>
      <c r="D2" s="605"/>
      <c r="E2" s="605"/>
      <c r="F2" s="605"/>
      <c r="G2" s="605"/>
      <c r="H2" s="605"/>
      <c r="I2" s="606"/>
    </row>
    <row r="3" spans="1:9" ht="8.25" customHeight="1" thickBot="1">
      <c r="A3" s="607"/>
      <c r="B3" s="608"/>
      <c r="C3" s="608"/>
      <c r="D3" s="608"/>
      <c r="E3" s="608"/>
      <c r="F3" s="608"/>
      <c r="G3" s="608"/>
      <c r="H3" s="608"/>
      <c r="I3" s="609"/>
    </row>
    <row r="4" spans="1:9" ht="15.75" customHeight="1">
      <c r="A4" s="610" t="s">
        <v>118</v>
      </c>
      <c r="B4" s="611"/>
      <c r="C4" s="611"/>
      <c r="D4" s="611"/>
      <c r="E4" s="611" t="s">
        <v>92</v>
      </c>
      <c r="F4" s="414" t="s">
        <v>119</v>
      </c>
      <c r="G4" s="414" t="s">
        <v>121</v>
      </c>
      <c r="H4" s="613" t="s">
        <v>117</v>
      </c>
      <c r="I4" s="615" t="s">
        <v>123</v>
      </c>
    </row>
    <row r="5" spans="1:9" ht="15.75" customHeight="1">
      <c r="A5" s="320" t="s">
        <v>124</v>
      </c>
      <c r="B5" s="321" t="s">
        <v>125</v>
      </c>
      <c r="C5" s="612" t="s">
        <v>126</v>
      </c>
      <c r="D5" s="612"/>
      <c r="E5" s="612"/>
      <c r="F5" s="415" t="s">
        <v>120</v>
      </c>
      <c r="G5" s="415" t="s">
        <v>122</v>
      </c>
      <c r="H5" s="614"/>
      <c r="I5" s="616"/>
    </row>
    <row r="6" spans="1:9" ht="15.75" customHeight="1">
      <c r="A6" s="618" t="s">
        <v>183</v>
      </c>
      <c r="B6" s="621" t="s">
        <v>183</v>
      </c>
      <c r="C6" s="621" t="s">
        <v>261</v>
      </c>
      <c r="D6" s="621"/>
      <c r="E6" s="266" t="s">
        <v>127</v>
      </c>
      <c r="F6" s="300">
        <v>55536560</v>
      </c>
      <c r="G6" s="300">
        <v>0</v>
      </c>
      <c r="H6" s="300">
        <v>0</v>
      </c>
      <c r="I6" s="301">
        <f>SUM(F6:H6)</f>
        <v>55536560</v>
      </c>
    </row>
    <row r="7" spans="1:9" ht="15.75" customHeight="1">
      <c r="A7" s="618"/>
      <c r="B7" s="621"/>
      <c r="C7" s="621"/>
      <c r="D7" s="621"/>
      <c r="E7" s="266" t="s">
        <v>128</v>
      </c>
      <c r="F7" s="300">
        <v>55536560</v>
      </c>
      <c r="G7" s="300">
        <v>0</v>
      </c>
      <c r="H7" s="300">
        <v>0</v>
      </c>
      <c r="I7" s="301">
        <f>SUM(F7:H7)</f>
        <v>55536560</v>
      </c>
    </row>
    <row r="8" spans="1:9" ht="15.75" customHeight="1">
      <c r="A8" s="618"/>
      <c r="B8" s="621"/>
      <c r="C8" s="621"/>
      <c r="D8" s="621"/>
      <c r="E8" s="266" t="s">
        <v>129</v>
      </c>
      <c r="F8" s="300">
        <f>F7-F6</f>
        <v>0</v>
      </c>
      <c r="G8" s="300">
        <f t="shared" ref="G8:H8" si="0">G7-G6</f>
        <v>0</v>
      </c>
      <c r="H8" s="300">
        <f t="shared" si="0"/>
        <v>0</v>
      </c>
      <c r="I8" s="301">
        <f t="shared" ref="I8:I46" si="1">SUM(F8:H8)</f>
        <v>0</v>
      </c>
    </row>
    <row r="9" spans="1:9" ht="15.75" customHeight="1">
      <c r="A9" s="618"/>
      <c r="B9" s="621"/>
      <c r="C9" s="644" t="s">
        <v>262</v>
      </c>
      <c r="D9" s="266"/>
      <c r="E9" s="266" t="s">
        <v>127</v>
      </c>
      <c r="F9" s="300">
        <v>4325000</v>
      </c>
      <c r="G9" s="300">
        <v>0</v>
      </c>
      <c r="H9" s="300">
        <v>0</v>
      </c>
      <c r="I9" s="301">
        <f>SUM(F9:H9)</f>
        <v>4325000</v>
      </c>
    </row>
    <row r="10" spans="1:9" ht="15.75" customHeight="1">
      <c r="A10" s="618"/>
      <c r="B10" s="621"/>
      <c r="C10" s="645"/>
      <c r="D10" s="266"/>
      <c r="E10" s="266" t="s">
        <v>128</v>
      </c>
      <c r="F10" s="300">
        <v>4325000</v>
      </c>
      <c r="G10" s="300">
        <v>0</v>
      </c>
      <c r="H10" s="300">
        <v>0</v>
      </c>
      <c r="I10" s="301">
        <f>SUM(F10:H10)</f>
        <v>4325000</v>
      </c>
    </row>
    <row r="11" spans="1:9" ht="15.75" customHeight="1">
      <c r="A11" s="618"/>
      <c r="B11" s="621"/>
      <c r="C11" s="633"/>
      <c r="D11" s="266"/>
      <c r="E11" s="266" t="s">
        <v>129</v>
      </c>
      <c r="F11" s="300">
        <f>SUM(F10-F9)</f>
        <v>0</v>
      </c>
      <c r="G11" s="300">
        <f t="shared" ref="G11:H11" si="2">SUM(G10-G9)</f>
        <v>0</v>
      </c>
      <c r="H11" s="300">
        <f t="shared" si="2"/>
        <v>0</v>
      </c>
      <c r="I11" s="301">
        <f>SUM(I10-I9)</f>
        <v>0</v>
      </c>
    </row>
    <row r="12" spans="1:9" ht="15.75" customHeight="1">
      <c r="A12" s="618"/>
      <c r="B12" s="621"/>
      <c r="C12" s="621" t="s">
        <v>260</v>
      </c>
      <c r="D12" s="621"/>
      <c r="E12" s="266" t="s">
        <v>127</v>
      </c>
      <c r="F12" s="300">
        <v>0</v>
      </c>
      <c r="G12" s="300">
        <v>0</v>
      </c>
      <c r="H12" s="300">
        <v>0</v>
      </c>
      <c r="I12" s="301">
        <f t="shared" si="1"/>
        <v>0</v>
      </c>
    </row>
    <row r="13" spans="1:9" ht="15.75" customHeight="1">
      <c r="A13" s="618"/>
      <c r="B13" s="621"/>
      <c r="C13" s="621"/>
      <c r="D13" s="621"/>
      <c r="E13" s="266" t="s">
        <v>128</v>
      </c>
      <c r="F13" s="300">
        <v>0</v>
      </c>
      <c r="G13" s="300">
        <v>0</v>
      </c>
      <c r="H13" s="300">
        <v>0</v>
      </c>
      <c r="I13" s="301">
        <f t="shared" si="1"/>
        <v>0</v>
      </c>
    </row>
    <row r="14" spans="1:9" ht="15.75" customHeight="1">
      <c r="A14" s="618"/>
      <c r="B14" s="644"/>
      <c r="C14" s="644"/>
      <c r="D14" s="644"/>
      <c r="E14" s="292" t="s">
        <v>129</v>
      </c>
      <c r="F14" s="304">
        <f>F13-F12</f>
        <v>0</v>
      </c>
      <c r="G14" s="304">
        <f>G13-G12</f>
        <v>0</v>
      </c>
      <c r="H14" s="304">
        <f>H13-H12</f>
        <v>0</v>
      </c>
      <c r="I14" s="330">
        <f t="shared" si="1"/>
        <v>0</v>
      </c>
    </row>
    <row r="15" spans="1:9" ht="15.75" customHeight="1">
      <c r="A15" s="618"/>
      <c r="B15" s="641" t="s">
        <v>259</v>
      </c>
      <c r="C15" s="641"/>
      <c r="D15" s="412"/>
      <c r="E15" s="413" t="s">
        <v>127</v>
      </c>
      <c r="F15" s="416">
        <f>SUM(F6,F9,F12)</f>
        <v>59861560</v>
      </c>
      <c r="G15" s="416">
        <f t="shared" ref="G15:H15" si="3">SUM(G6,G9,G12)</f>
        <v>0</v>
      </c>
      <c r="H15" s="416">
        <f t="shared" si="3"/>
        <v>0</v>
      </c>
      <c r="I15" s="417">
        <f>SUM(F15:H15)</f>
        <v>59861560</v>
      </c>
    </row>
    <row r="16" spans="1:9" ht="15.75" customHeight="1">
      <c r="A16" s="618"/>
      <c r="B16" s="642"/>
      <c r="C16" s="642"/>
      <c r="D16" s="399"/>
      <c r="E16" s="400" t="s">
        <v>128</v>
      </c>
      <c r="F16" s="418">
        <f>SUM(F7,F10,F13)</f>
        <v>59861560</v>
      </c>
      <c r="G16" s="418">
        <f t="shared" ref="G16:H16" si="4">SUM(G7,G10,G13)</f>
        <v>0</v>
      </c>
      <c r="H16" s="418">
        <f t="shared" si="4"/>
        <v>0</v>
      </c>
      <c r="I16" s="419">
        <f>SUM(F16:H16)</f>
        <v>59861560</v>
      </c>
    </row>
    <row r="17" spans="1:9" ht="15.75" customHeight="1" thickBot="1">
      <c r="A17" s="636"/>
      <c r="B17" s="643"/>
      <c r="C17" s="643"/>
      <c r="D17" s="410"/>
      <c r="E17" s="411" t="s">
        <v>129</v>
      </c>
      <c r="F17" s="420">
        <f>SUM(F16-F15)</f>
        <v>0</v>
      </c>
      <c r="G17" s="420">
        <f t="shared" ref="G17:H17" si="5">SUM(G16-G15)</f>
        <v>0</v>
      </c>
      <c r="H17" s="420">
        <f t="shared" si="5"/>
        <v>0</v>
      </c>
      <c r="I17" s="421">
        <f>SUM(I16-I15)</f>
        <v>0</v>
      </c>
    </row>
    <row r="18" spans="1:9" ht="15.75" customHeight="1" thickTop="1">
      <c r="A18" s="617" t="s">
        <v>184</v>
      </c>
      <c r="B18" s="620" t="s">
        <v>184</v>
      </c>
      <c r="C18" s="620" t="s">
        <v>130</v>
      </c>
      <c r="D18" s="620"/>
      <c r="E18" s="332" t="s">
        <v>127</v>
      </c>
      <c r="F18" s="338">
        <v>0</v>
      </c>
      <c r="G18" s="338">
        <v>0</v>
      </c>
      <c r="H18" s="338">
        <v>240000</v>
      </c>
      <c r="I18" s="422">
        <f t="shared" si="1"/>
        <v>240000</v>
      </c>
    </row>
    <row r="19" spans="1:9" ht="15.75" customHeight="1">
      <c r="A19" s="618"/>
      <c r="B19" s="621"/>
      <c r="C19" s="621"/>
      <c r="D19" s="621"/>
      <c r="E19" s="266" t="s">
        <v>128</v>
      </c>
      <c r="F19" s="300">
        <v>0</v>
      </c>
      <c r="G19" s="300">
        <v>0</v>
      </c>
      <c r="H19" s="300">
        <v>240000</v>
      </c>
      <c r="I19" s="301">
        <f t="shared" si="1"/>
        <v>240000</v>
      </c>
    </row>
    <row r="20" spans="1:9" ht="15.75" customHeight="1">
      <c r="A20" s="618"/>
      <c r="B20" s="621"/>
      <c r="C20" s="621"/>
      <c r="D20" s="621"/>
      <c r="E20" s="266" t="s">
        <v>129</v>
      </c>
      <c r="F20" s="300">
        <f>F19-F18</f>
        <v>0</v>
      </c>
      <c r="G20" s="300">
        <f t="shared" ref="G20:H20" si="6">G19-G18</f>
        <v>0</v>
      </c>
      <c r="H20" s="302">
        <f t="shared" si="6"/>
        <v>0</v>
      </c>
      <c r="I20" s="301">
        <f t="shared" si="1"/>
        <v>0</v>
      </c>
    </row>
    <row r="21" spans="1:9" ht="15.75" customHeight="1">
      <c r="A21" s="618"/>
      <c r="B21" s="612" t="s">
        <v>259</v>
      </c>
      <c r="C21" s="612"/>
      <c r="D21" s="266"/>
      <c r="E21" s="270" t="s">
        <v>127</v>
      </c>
      <c r="F21" s="306">
        <f>SUM(F18)</f>
        <v>0</v>
      </c>
      <c r="G21" s="306">
        <f t="shared" ref="G21:H21" si="7">SUM(G18)</f>
        <v>0</v>
      </c>
      <c r="H21" s="306">
        <f t="shared" si="7"/>
        <v>240000</v>
      </c>
      <c r="I21" s="310">
        <f>SUM(F21:H21)</f>
        <v>240000</v>
      </c>
    </row>
    <row r="22" spans="1:9" ht="15.75" customHeight="1">
      <c r="A22" s="618"/>
      <c r="B22" s="612"/>
      <c r="C22" s="612"/>
      <c r="D22" s="266"/>
      <c r="E22" s="270" t="s">
        <v>128</v>
      </c>
      <c r="F22" s="306">
        <f>SUM(F19)</f>
        <v>0</v>
      </c>
      <c r="G22" s="306">
        <f t="shared" ref="G22:H22" si="8">SUM(G19)</f>
        <v>0</v>
      </c>
      <c r="H22" s="306">
        <f t="shared" si="8"/>
        <v>240000</v>
      </c>
      <c r="I22" s="310">
        <f>SUM(F22:H22)</f>
        <v>240000</v>
      </c>
    </row>
    <row r="23" spans="1:9" ht="15.75" customHeight="1" thickBot="1">
      <c r="A23" s="619"/>
      <c r="B23" s="622"/>
      <c r="C23" s="622"/>
      <c r="D23" s="396"/>
      <c r="E23" s="335" t="s">
        <v>129</v>
      </c>
      <c r="F23" s="329">
        <f>SUM(F20)</f>
        <v>0</v>
      </c>
      <c r="G23" s="329">
        <f t="shared" ref="G23:H23" si="9">SUM(G20)</f>
        <v>0</v>
      </c>
      <c r="H23" s="329">
        <f t="shared" si="9"/>
        <v>0</v>
      </c>
      <c r="I23" s="423">
        <f>SUM(I22-I21)</f>
        <v>0</v>
      </c>
    </row>
    <row r="24" spans="1:9" ht="15.75" customHeight="1" thickTop="1">
      <c r="A24" s="635" t="s">
        <v>131</v>
      </c>
      <c r="B24" s="633" t="s">
        <v>131</v>
      </c>
      <c r="C24" s="633" t="s">
        <v>165</v>
      </c>
      <c r="D24" s="633"/>
      <c r="E24" s="293" t="s">
        <v>127</v>
      </c>
      <c r="F24" s="308">
        <v>0</v>
      </c>
      <c r="G24" s="308">
        <v>0</v>
      </c>
      <c r="H24" s="324">
        <v>0</v>
      </c>
      <c r="I24" s="312">
        <f t="shared" si="1"/>
        <v>0</v>
      </c>
    </row>
    <row r="25" spans="1:9" ht="15.75" customHeight="1">
      <c r="A25" s="618"/>
      <c r="B25" s="621"/>
      <c r="C25" s="621"/>
      <c r="D25" s="621"/>
      <c r="E25" s="266" t="s">
        <v>128</v>
      </c>
      <c r="F25" s="300">
        <v>0</v>
      </c>
      <c r="G25" s="300">
        <v>0</v>
      </c>
      <c r="H25" s="302">
        <v>0</v>
      </c>
      <c r="I25" s="301">
        <f t="shared" si="1"/>
        <v>0</v>
      </c>
    </row>
    <row r="26" spans="1:9" ht="15.75" customHeight="1">
      <c r="A26" s="618"/>
      <c r="B26" s="621"/>
      <c r="C26" s="621"/>
      <c r="D26" s="621"/>
      <c r="E26" s="266" t="s">
        <v>129</v>
      </c>
      <c r="F26" s="300">
        <f>F25-F24</f>
        <v>0</v>
      </c>
      <c r="G26" s="300">
        <f t="shared" ref="G26:H26" si="10">G25-G24</f>
        <v>0</v>
      </c>
      <c r="H26" s="302">
        <f t="shared" si="10"/>
        <v>0</v>
      </c>
      <c r="I26" s="301">
        <f t="shared" si="1"/>
        <v>0</v>
      </c>
    </row>
    <row r="27" spans="1:9" ht="15.75" customHeight="1">
      <c r="A27" s="618"/>
      <c r="B27" s="612" t="s">
        <v>258</v>
      </c>
      <c r="C27" s="612"/>
      <c r="D27" s="395"/>
      <c r="E27" s="266" t="s">
        <v>127</v>
      </c>
      <c r="F27" s="306">
        <f>SUM(F24)</f>
        <v>0</v>
      </c>
      <c r="G27" s="306">
        <f t="shared" ref="G27:H27" si="11">SUM(G24)</f>
        <v>0</v>
      </c>
      <c r="H27" s="306">
        <f t="shared" si="11"/>
        <v>0</v>
      </c>
      <c r="I27" s="310">
        <f>SUM(F27:H27)</f>
        <v>0</v>
      </c>
    </row>
    <row r="28" spans="1:9" ht="15.75" customHeight="1">
      <c r="A28" s="618"/>
      <c r="B28" s="612"/>
      <c r="C28" s="612"/>
      <c r="D28" s="395"/>
      <c r="E28" s="266" t="s">
        <v>128</v>
      </c>
      <c r="F28" s="306">
        <f>SUM(F25)</f>
        <v>0</v>
      </c>
      <c r="G28" s="306">
        <f t="shared" ref="G28:H28" si="12">SUM(G25)</f>
        <v>0</v>
      </c>
      <c r="H28" s="306">
        <f t="shared" si="12"/>
        <v>0</v>
      </c>
      <c r="I28" s="310">
        <f>SUM(F28:H28)</f>
        <v>0</v>
      </c>
    </row>
    <row r="29" spans="1:9" ht="15.75" customHeight="1" thickBot="1">
      <c r="A29" s="636"/>
      <c r="B29" s="634"/>
      <c r="C29" s="634"/>
      <c r="D29" s="397"/>
      <c r="E29" s="292" t="s">
        <v>129</v>
      </c>
      <c r="F29" s="424">
        <f>SUM(F28-F27)</f>
        <v>0</v>
      </c>
      <c r="G29" s="424">
        <f t="shared" ref="G29:H29" si="13">SUM(G28-G27)</f>
        <v>0</v>
      </c>
      <c r="H29" s="424">
        <f t="shared" si="13"/>
        <v>0</v>
      </c>
      <c r="I29" s="425">
        <f>SUM(I28-I27)</f>
        <v>0</v>
      </c>
    </row>
    <row r="30" spans="1:9" ht="15.75" customHeight="1" thickTop="1">
      <c r="A30" s="617" t="s">
        <v>134</v>
      </c>
      <c r="B30" s="620" t="s">
        <v>220</v>
      </c>
      <c r="C30" s="620" t="s">
        <v>220</v>
      </c>
      <c r="D30" s="620" t="s">
        <v>166</v>
      </c>
      <c r="E30" s="332" t="s">
        <v>127</v>
      </c>
      <c r="F30" s="333">
        <v>0</v>
      </c>
      <c r="G30" s="426">
        <v>0</v>
      </c>
      <c r="H30" s="333">
        <v>641918</v>
      </c>
      <c r="I30" s="334">
        <f t="shared" si="1"/>
        <v>641918</v>
      </c>
    </row>
    <row r="31" spans="1:9" ht="15.75" customHeight="1">
      <c r="A31" s="618"/>
      <c r="B31" s="621"/>
      <c r="C31" s="621"/>
      <c r="D31" s="621"/>
      <c r="E31" s="266" t="s">
        <v>128</v>
      </c>
      <c r="F31" s="302">
        <v>0</v>
      </c>
      <c r="G31" s="427">
        <v>0</v>
      </c>
      <c r="H31" s="302">
        <v>641918</v>
      </c>
      <c r="I31" s="313">
        <f t="shared" si="1"/>
        <v>641918</v>
      </c>
    </row>
    <row r="32" spans="1:9" ht="15.75" customHeight="1">
      <c r="A32" s="618"/>
      <c r="B32" s="621"/>
      <c r="C32" s="621"/>
      <c r="D32" s="621"/>
      <c r="E32" s="266" t="s">
        <v>129</v>
      </c>
      <c r="F32" s="302">
        <f>F31-F30</f>
        <v>0</v>
      </c>
      <c r="G32" s="302">
        <f t="shared" ref="G32:I32" si="14">G31-G30</f>
        <v>0</v>
      </c>
      <c r="H32" s="302">
        <f>H31-H30</f>
        <v>0</v>
      </c>
      <c r="I32" s="313">
        <f t="shared" si="14"/>
        <v>0</v>
      </c>
    </row>
    <row r="33" spans="1:9" ht="15.75" customHeight="1">
      <c r="A33" s="618"/>
      <c r="B33" s="612" t="s">
        <v>144</v>
      </c>
      <c r="C33" s="612"/>
      <c r="D33" s="612"/>
      <c r="E33" s="266" t="s">
        <v>127</v>
      </c>
      <c r="F33" s="315">
        <f>F30</f>
        <v>0</v>
      </c>
      <c r="G33" s="315">
        <f t="shared" ref="G33:H33" si="15">G30</f>
        <v>0</v>
      </c>
      <c r="H33" s="315">
        <f t="shared" si="15"/>
        <v>641918</v>
      </c>
      <c r="I33" s="428">
        <f>SUM(F33:H33)</f>
        <v>641918</v>
      </c>
    </row>
    <row r="34" spans="1:9" ht="15.75" customHeight="1">
      <c r="A34" s="618"/>
      <c r="B34" s="612"/>
      <c r="C34" s="612"/>
      <c r="D34" s="612"/>
      <c r="E34" s="266" t="s">
        <v>128</v>
      </c>
      <c r="F34" s="315">
        <f>F31</f>
        <v>0</v>
      </c>
      <c r="G34" s="315">
        <f t="shared" ref="G34:H34" si="16">G31</f>
        <v>0</v>
      </c>
      <c r="H34" s="315">
        <f t="shared" si="16"/>
        <v>641918</v>
      </c>
      <c r="I34" s="428">
        <f>SUM(F34:H34)</f>
        <v>641918</v>
      </c>
    </row>
    <row r="35" spans="1:9" ht="15.75" customHeight="1" thickBot="1">
      <c r="A35" s="619"/>
      <c r="B35" s="622"/>
      <c r="C35" s="622"/>
      <c r="D35" s="622"/>
      <c r="E35" s="396" t="s">
        <v>129</v>
      </c>
      <c r="F35" s="336">
        <f>SUM(F34-F33)</f>
        <v>0</v>
      </c>
      <c r="G35" s="336">
        <f t="shared" ref="G35:H35" si="17">SUM(G34-G33)</f>
        <v>0</v>
      </c>
      <c r="H35" s="336">
        <f t="shared" si="17"/>
        <v>0</v>
      </c>
      <c r="I35" s="429">
        <f>SUM(I34-I33)</f>
        <v>0</v>
      </c>
    </row>
    <row r="36" spans="1:9" ht="15.75" customHeight="1" thickTop="1">
      <c r="A36" s="635" t="s">
        <v>132</v>
      </c>
      <c r="B36" s="633" t="s">
        <v>222</v>
      </c>
      <c r="C36" s="633" t="s">
        <v>221</v>
      </c>
      <c r="D36" s="633" t="s">
        <v>133</v>
      </c>
      <c r="E36" s="293" t="s">
        <v>127</v>
      </c>
      <c r="F36" s="430"/>
      <c r="G36" s="431">
        <v>0</v>
      </c>
      <c r="H36" s="431"/>
      <c r="I36" s="312">
        <f t="shared" si="1"/>
        <v>0</v>
      </c>
    </row>
    <row r="37" spans="1:9" ht="15.75" customHeight="1">
      <c r="A37" s="618"/>
      <c r="B37" s="621"/>
      <c r="C37" s="621"/>
      <c r="D37" s="621"/>
      <c r="E37" s="266" t="s">
        <v>128</v>
      </c>
      <c r="F37" s="432">
        <v>0</v>
      </c>
      <c r="G37" s="418">
        <v>0</v>
      </c>
      <c r="H37" s="418"/>
      <c r="I37" s="301">
        <f t="shared" si="1"/>
        <v>0</v>
      </c>
    </row>
    <row r="38" spans="1:9" ht="15.75" customHeight="1">
      <c r="A38" s="618"/>
      <c r="B38" s="621"/>
      <c r="C38" s="621"/>
      <c r="D38" s="621"/>
      <c r="E38" s="266" t="s">
        <v>129</v>
      </c>
      <c r="F38" s="432">
        <f>F37-F36</f>
        <v>0</v>
      </c>
      <c r="G38" s="432">
        <f t="shared" ref="G38:I38" si="18">G37-G36</f>
        <v>0</v>
      </c>
      <c r="H38" s="432">
        <f t="shared" si="18"/>
        <v>0</v>
      </c>
      <c r="I38" s="301">
        <f t="shared" si="18"/>
        <v>0</v>
      </c>
    </row>
    <row r="39" spans="1:9" ht="15.75" customHeight="1">
      <c r="A39" s="618"/>
      <c r="B39" s="612" t="s">
        <v>144</v>
      </c>
      <c r="C39" s="612"/>
      <c r="D39" s="612"/>
      <c r="E39" s="266" t="s">
        <v>127</v>
      </c>
      <c r="F39" s="433">
        <f>F36</f>
        <v>0</v>
      </c>
      <c r="G39" s="433">
        <f t="shared" ref="G39:I41" si="19">G36</f>
        <v>0</v>
      </c>
      <c r="H39" s="433">
        <f t="shared" si="19"/>
        <v>0</v>
      </c>
      <c r="I39" s="434">
        <f t="shared" si="19"/>
        <v>0</v>
      </c>
    </row>
    <row r="40" spans="1:9" ht="15.75" customHeight="1">
      <c r="A40" s="618"/>
      <c r="B40" s="612"/>
      <c r="C40" s="612"/>
      <c r="D40" s="612"/>
      <c r="E40" s="266" t="s">
        <v>128</v>
      </c>
      <c r="F40" s="306">
        <f>F37</f>
        <v>0</v>
      </c>
      <c r="G40" s="306">
        <f t="shared" si="19"/>
        <v>0</v>
      </c>
      <c r="H40" s="306">
        <f t="shared" si="19"/>
        <v>0</v>
      </c>
      <c r="I40" s="310">
        <f t="shared" si="19"/>
        <v>0</v>
      </c>
    </row>
    <row r="41" spans="1:9" ht="15.75" customHeight="1" thickBot="1">
      <c r="A41" s="636"/>
      <c r="B41" s="634"/>
      <c r="C41" s="634"/>
      <c r="D41" s="634"/>
      <c r="E41" s="292" t="s">
        <v>129</v>
      </c>
      <c r="F41" s="424">
        <f>F38</f>
        <v>0</v>
      </c>
      <c r="G41" s="424">
        <f t="shared" si="19"/>
        <v>0</v>
      </c>
      <c r="H41" s="424">
        <f t="shared" si="19"/>
        <v>0</v>
      </c>
      <c r="I41" s="425">
        <f t="shared" si="19"/>
        <v>0</v>
      </c>
    </row>
    <row r="42" spans="1:9" ht="15.75" customHeight="1" thickTop="1">
      <c r="A42" s="617" t="s">
        <v>223</v>
      </c>
      <c r="B42" s="620" t="s">
        <v>223</v>
      </c>
      <c r="C42" s="620" t="s">
        <v>135</v>
      </c>
      <c r="D42" s="620"/>
      <c r="E42" s="332" t="s">
        <v>127</v>
      </c>
      <c r="F42" s="338">
        <v>1041</v>
      </c>
      <c r="G42" s="337">
        <v>0</v>
      </c>
      <c r="H42" s="338"/>
      <c r="I42" s="422">
        <f t="shared" si="1"/>
        <v>1041</v>
      </c>
    </row>
    <row r="43" spans="1:9" ht="15.75" customHeight="1">
      <c r="A43" s="618"/>
      <c r="B43" s="621"/>
      <c r="C43" s="621"/>
      <c r="D43" s="621"/>
      <c r="E43" s="266" t="s">
        <v>128</v>
      </c>
      <c r="F43" s="300">
        <v>1041</v>
      </c>
      <c r="G43" s="303">
        <v>0</v>
      </c>
      <c r="H43" s="300"/>
      <c r="I43" s="301">
        <f t="shared" si="1"/>
        <v>1041</v>
      </c>
    </row>
    <row r="44" spans="1:9" ht="15.75" customHeight="1">
      <c r="A44" s="618"/>
      <c r="B44" s="621"/>
      <c r="C44" s="621"/>
      <c r="D44" s="621"/>
      <c r="E44" s="266" t="s">
        <v>129</v>
      </c>
      <c r="F44" s="300"/>
      <c r="G44" s="300">
        <f t="shared" ref="G44:I44" si="20">G43-G42</f>
        <v>0</v>
      </c>
      <c r="H44" s="300"/>
      <c r="I44" s="301">
        <f t="shared" si="20"/>
        <v>0</v>
      </c>
    </row>
    <row r="45" spans="1:9" ht="15.75" customHeight="1">
      <c r="A45" s="618"/>
      <c r="B45" s="621"/>
      <c r="C45" s="638" t="s">
        <v>263</v>
      </c>
      <c r="D45" s="398"/>
      <c r="E45" s="266" t="s">
        <v>127</v>
      </c>
      <c r="F45" s="300"/>
      <c r="G45" s="303">
        <v>0</v>
      </c>
      <c r="H45" s="300"/>
      <c r="I45" s="301">
        <f t="shared" si="1"/>
        <v>0</v>
      </c>
    </row>
    <row r="46" spans="1:9" ht="15.75" customHeight="1">
      <c r="A46" s="618"/>
      <c r="B46" s="621"/>
      <c r="C46" s="639"/>
      <c r="D46" s="398"/>
      <c r="E46" s="266" t="s">
        <v>128</v>
      </c>
      <c r="F46" s="300">
        <v>0</v>
      </c>
      <c r="G46" s="303">
        <v>0</v>
      </c>
      <c r="H46" s="300"/>
      <c r="I46" s="301">
        <f t="shared" si="1"/>
        <v>0</v>
      </c>
    </row>
    <row r="47" spans="1:9" ht="15.75" customHeight="1">
      <c r="A47" s="618"/>
      <c r="B47" s="621"/>
      <c r="C47" s="640"/>
      <c r="D47" s="398"/>
      <c r="E47" s="266" t="s">
        <v>129</v>
      </c>
      <c r="F47" s="300">
        <f>F46-F45</f>
        <v>0</v>
      </c>
      <c r="G47" s="300">
        <f t="shared" ref="G47:I47" si="21">G46-G45</f>
        <v>0</v>
      </c>
      <c r="H47" s="300">
        <f t="shared" si="21"/>
        <v>0</v>
      </c>
      <c r="I47" s="301">
        <f t="shared" si="21"/>
        <v>0</v>
      </c>
    </row>
    <row r="48" spans="1:9" ht="15.75" customHeight="1">
      <c r="A48" s="618"/>
      <c r="B48" s="612" t="s">
        <v>144</v>
      </c>
      <c r="C48" s="612"/>
      <c r="D48" s="612"/>
      <c r="E48" s="266" t="s">
        <v>127</v>
      </c>
      <c r="F48" s="306">
        <f>F42+F45</f>
        <v>1041</v>
      </c>
      <c r="G48" s="306">
        <f t="shared" ref="G48:I50" si="22">G42+G45</f>
        <v>0</v>
      </c>
      <c r="H48" s="306">
        <f t="shared" si="22"/>
        <v>0</v>
      </c>
      <c r="I48" s="310">
        <f t="shared" si="22"/>
        <v>1041</v>
      </c>
    </row>
    <row r="49" spans="1:9" ht="15.75" customHeight="1">
      <c r="A49" s="618"/>
      <c r="B49" s="612"/>
      <c r="C49" s="612"/>
      <c r="D49" s="612"/>
      <c r="E49" s="266" t="s">
        <v>128</v>
      </c>
      <c r="F49" s="306">
        <f>F43+F46</f>
        <v>1041</v>
      </c>
      <c r="G49" s="306">
        <f t="shared" si="22"/>
        <v>0</v>
      </c>
      <c r="H49" s="306">
        <f t="shared" si="22"/>
        <v>0</v>
      </c>
      <c r="I49" s="310">
        <f t="shared" si="22"/>
        <v>1041</v>
      </c>
    </row>
    <row r="50" spans="1:9" ht="15.75" customHeight="1" thickBot="1">
      <c r="A50" s="637"/>
      <c r="B50" s="623"/>
      <c r="C50" s="623"/>
      <c r="D50" s="623"/>
      <c r="E50" s="273" t="s">
        <v>129</v>
      </c>
      <c r="F50" s="307">
        <f>F44+F47</f>
        <v>0</v>
      </c>
      <c r="G50" s="307">
        <f t="shared" si="22"/>
        <v>0</v>
      </c>
      <c r="H50" s="307">
        <f t="shared" si="22"/>
        <v>0</v>
      </c>
      <c r="I50" s="311">
        <f t="shared" si="22"/>
        <v>0</v>
      </c>
    </row>
    <row r="51" spans="1:9" ht="15.75" customHeight="1">
      <c r="A51" s="624" t="s">
        <v>167</v>
      </c>
      <c r="B51" s="625"/>
      <c r="C51" s="625"/>
      <c r="D51" s="626"/>
      <c r="E51" s="269" t="s">
        <v>127</v>
      </c>
      <c r="F51" s="305">
        <f>SUM(F15,F21,F27,F33,F39,F48)</f>
        <v>59862601</v>
      </c>
      <c r="G51" s="305">
        <f t="shared" ref="G51:H51" si="23">SUM(G15,G21,G27,G33,G39,G48)</f>
        <v>0</v>
      </c>
      <c r="H51" s="305">
        <f t="shared" si="23"/>
        <v>881918</v>
      </c>
      <c r="I51" s="309">
        <f>SUM(F51:H51)</f>
        <v>60744519</v>
      </c>
    </row>
    <row r="52" spans="1:9" ht="15.75" customHeight="1">
      <c r="A52" s="627"/>
      <c r="B52" s="628"/>
      <c r="C52" s="628"/>
      <c r="D52" s="629"/>
      <c r="E52" s="270" t="s">
        <v>128</v>
      </c>
      <c r="F52" s="306">
        <f>SUM(F16,F22,F28,F34,F40,F49)</f>
        <v>59862601</v>
      </c>
      <c r="G52" s="306">
        <f t="shared" ref="G52" si="24">SUM(G16,G22,G28,G34,G40,G49)</f>
        <v>0</v>
      </c>
      <c r="H52" s="306">
        <f>SUM(H16,H22,H28,H34,H40,H49)</f>
        <v>881918</v>
      </c>
      <c r="I52" s="310">
        <f>SUM(F52:H52)</f>
        <v>60744519</v>
      </c>
    </row>
    <row r="53" spans="1:9" ht="15.75" customHeight="1" thickBot="1">
      <c r="A53" s="630"/>
      <c r="B53" s="631"/>
      <c r="C53" s="631"/>
      <c r="D53" s="632"/>
      <c r="E53" s="271" t="s">
        <v>129</v>
      </c>
      <c r="F53" s="307">
        <f>SUM(F52-F51)</f>
        <v>0</v>
      </c>
      <c r="G53" s="307">
        <f t="shared" ref="G53:H53" si="25">SUM(G52-G51)</f>
        <v>0</v>
      </c>
      <c r="H53" s="307">
        <f t="shared" si="25"/>
        <v>0</v>
      </c>
      <c r="I53" s="311">
        <f>SUM(I52-I51)</f>
        <v>0</v>
      </c>
    </row>
    <row r="56" spans="1:9" ht="15.75" customHeight="1">
      <c r="I56" s="316"/>
    </row>
  </sheetData>
  <mergeCells count="38">
    <mergeCell ref="B15:C17"/>
    <mergeCell ref="B21:C23"/>
    <mergeCell ref="A18:A23"/>
    <mergeCell ref="A24:A29"/>
    <mergeCell ref="C9:C11"/>
    <mergeCell ref="B24:B26"/>
    <mergeCell ref="C24:D26"/>
    <mergeCell ref="B27:C29"/>
    <mergeCell ref="B18:B20"/>
    <mergeCell ref="C18:D20"/>
    <mergeCell ref="B6:B14"/>
    <mergeCell ref="C6:D8"/>
    <mergeCell ref="C12:D14"/>
    <mergeCell ref="A6:A17"/>
    <mergeCell ref="B48:D50"/>
    <mergeCell ref="A51:D53"/>
    <mergeCell ref="D36:D38"/>
    <mergeCell ref="B39:D41"/>
    <mergeCell ref="C42:D44"/>
    <mergeCell ref="A36:A41"/>
    <mergeCell ref="B36:B38"/>
    <mergeCell ref="C36:C38"/>
    <mergeCell ref="A42:A50"/>
    <mergeCell ref="B42:B47"/>
    <mergeCell ref="C45:C47"/>
    <mergeCell ref="A30:A35"/>
    <mergeCell ref="D30:D32"/>
    <mergeCell ref="B33:D35"/>
    <mergeCell ref="B30:B32"/>
    <mergeCell ref="C30:C32"/>
    <mergeCell ref="A1:I1"/>
    <mergeCell ref="A2:I2"/>
    <mergeCell ref="A3:I3"/>
    <mergeCell ref="A4:D4"/>
    <mergeCell ref="E4:E5"/>
    <mergeCell ref="H4:H5"/>
    <mergeCell ref="I4:I5"/>
    <mergeCell ref="C5:D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3"/>
  <sheetViews>
    <sheetView view="pageLayout" topLeftCell="A112" zoomScaleNormal="100" zoomScaleSheetLayoutView="115" workbookViewId="0">
      <selection activeCell="I136" sqref="I136"/>
    </sheetView>
  </sheetViews>
  <sheetFormatPr defaultRowHeight="20.25" customHeight="1"/>
  <cols>
    <col min="1" max="1" width="7" style="265" customWidth="1"/>
    <col min="2" max="2" width="6.77734375" style="265" customWidth="1"/>
    <col min="3" max="3" width="1.44140625" style="265" hidden="1" customWidth="1"/>
    <col min="4" max="4" width="5.88671875" style="265" customWidth="1"/>
    <col min="5" max="5" width="6.109375" style="265" customWidth="1"/>
    <col min="6" max="6" width="13.88671875" style="277" bestFit="1" customWidth="1"/>
    <col min="7" max="8" width="11.77734375" style="277" customWidth="1"/>
    <col min="9" max="9" width="13.88671875" style="277" bestFit="1" customWidth="1"/>
    <col min="10" max="10" width="15.44140625" style="265" customWidth="1"/>
    <col min="11" max="11" width="11" style="265" customWidth="1"/>
    <col min="12" max="16384" width="8.88671875" style="265"/>
  </cols>
  <sheetData>
    <row r="1" spans="1:10" ht="14.25" customHeight="1">
      <c r="A1" s="678" t="s">
        <v>136</v>
      </c>
      <c r="B1" s="679"/>
      <c r="C1" s="679"/>
      <c r="D1" s="679"/>
      <c r="E1" s="679"/>
      <c r="F1" s="679"/>
      <c r="G1" s="679"/>
      <c r="H1" s="679"/>
      <c r="I1" s="680"/>
    </row>
    <row r="2" spans="1:10" ht="18.75" customHeight="1">
      <c r="A2" s="687" t="s">
        <v>246</v>
      </c>
      <c r="B2" s="605"/>
      <c r="C2" s="605"/>
      <c r="D2" s="605"/>
      <c r="E2" s="605"/>
      <c r="F2" s="605"/>
      <c r="G2" s="605"/>
      <c r="H2" s="605"/>
      <c r="I2" s="688"/>
    </row>
    <row r="3" spans="1:10" ht="4.5" customHeight="1" thickBot="1">
      <c r="A3" s="689"/>
      <c r="B3" s="690"/>
      <c r="C3" s="690"/>
      <c r="D3" s="690"/>
      <c r="E3" s="690"/>
      <c r="F3" s="690"/>
      <c r="G3" s="690"/>
      <c r="H3" s="690"/>
      <c r="I3" s="691"/>
    </row>
    <row r="4" spans="1:10" ht="19.5" customHeight="1">
      <c r="A4" s="692" t="s">
        <v>118</v>
      </c>
      <c r="B4" s="693"/>
      <c r="C4" s="693"/>
      <c r="D4" s="694"/>
      <c r="E4" s="695" t="s">
        <v>92</v>
      </c>
      <c r="F4" s="697" t="s">
        <v>120</v>
      </c>
      <c r="G4" s="699" t="s">
        <v>137</v>
      </c>
      <c r="H4" s="697" t="s">
        <v>117</v>
      </c>
      <c r="I4" s="701" t="s">
        <v>123</v>
      </c>
    </row>
    <row r="5" spans="1:10" ht="20.25" customHeight="1">
      <c r="A5" s="320" t="s">
        <v>124</v>
      </c>
      <c r="B5" s="321" t="s">
        <v>125</v>
      </c>
      <c r="C5" s="703" t="s">
        <v>126</v>
      </c>
      <c r="D5" s="704"/>
      <c r="E5" s="696"/>
      <c r="F5" s="698"/>
      <c r="G5" s="700"/>
      <c r="H5" s="698"/>
      <c r="I5" s="702"/>
    </row>
    <row r="6" spans="1:10" ht="19.5" customHeight="1">
      <c r="A6" s="636" t="s">
        <v>138</v>
      </c>
      <c r="B6" s="644" t="s">
        <v>139</v>
      </c>
      <c r="C6" s="638" t="s">
        <v>168</v>
      </c>
      <c r="D6" s="663"/>
      <c r="E6" s="266" t="s">
        <v>127</v>
      </c>
      <c r="F6" s="281">
        <v>23857020</v>
      </c>
      <c r="G6" s="341">
        <v>0</v>
      </c>
      <c r="H6" s="341">
        <v>0</v>
      </c>
      <c r="I6" s="342">
        <f>F6+G6+H6</f>
        <v>23857020</v>
      </c>
    </row>
    <row r="7" spans="1:10" ht="19.5" customHeight="1">
      <c r="A7" s="681"/>
      <c r="B7" s="645"/>
      <c r="C7" s="639"/>
      <c r="D7" s="664"/>
      <c r="E7" s="280" t="s">
        <v>128</v>
      </c>
      <c r="F7" s="281">
        <v>23857020</v>
      </c>
      <c r="G7" s="341">
        <v>0</v>
      </c>
      <c r="H7" s="341">
        <v>0</v>
      </c>
      <c r="I7" s="342">
        <f>F7+G7+H7</f>
        <v>23857020</v>
      </c>
    </row>
    <row r="8" spans="1:10" ht="19.5" customHeight="1">
      <c r="A8" s="681"/>
      <c r="B8" s="645"/>
      <c r="C8" s="640"/>
      <c r="D8" s="665"/>
      <c r="E8" s="280" t="s">
        <v>129</v>
      </c>
      <c r="F8" s="281">
        <f>F7-F6</f>
        <v>0</v>
      </c>
      <c r="G8" s="341">
        <f t="shared" ref="G8:I8" si="0">G7-G6</f>
        <v>0</v>
      </c>
      <c r="H8" s="341">
        <f t="shared" si="0"/>
        <v>0</v>
      </c>
      <c r="I8" s="342">
        <f t="shared" si="0"/>
        <v>0</v>
      </c>
    </row>
    <row r="9" spans="1:10" ht="19.5" customHeight="1">
      <c r="A9" s="681"/>
      <c r="B9" s="645"/>
      <c r="C9" s="666" t="s">
        <v>243</v>
      </c>
      <c r="D9" s="667"/>
      <c r="E9" s="266" t="s">
        <v>127</v>
      </c>
      <c r="F9" s="343"/>
      <c r="G9" s="341">
        <v>0</v>
      </c>
      <c r="H9" s="341">
        <v>0</v>
      </c>
      <c r="I9" s="342">
        <f>F9+G9+H9</f>
        <v>0</v>
      </c>
      <c r="J9" s="277"/>
    </row>
    <row r="10" spans="1:10" ht="19.5" customHeight="1">
      <c r="A10" s="681"/>
      <c r="B10" s="645"/>
      <c r="C10" s="668"/>
      <c r="D10" s="669"/>
      <c r="E10" s="266" t="s">
        <v>128</v>
      </c>
      <c r="F10" s="343"/>
      <c r="G10" s="341">
        <v>0</v>
      </c>
      <c r="H10" s="341">
        <v>0</v>
      </c>
      <c r="I10" s="342">
        <f>F10+G10+H10</f>
        <v>0</v>
      </c>
    </row>
    <row r="11" spans="1:10" ht="19.5" customHeight="1">
      <c r="A11" s="681"/>
      <c r="B11" s="645"/>
      <c r="C11" s="670"/>
      <c r="D11" s="671"/>
      <c r="E11" s="266" t="s">
        <v>129</v>
      </c>
      <c r="F11" s="281">
        <f>F10-F9</f>
        <v>0</v>
      </c>
      <c r="G11" s="281">
        <f t="shared" ref="G11:H11" si="1">G10-G9</f>
        <v>0</v>
      </c>
      <c r="H11" s="281">
        <f t="shared" si="1"/>
        <v>0</v>
      </c>
      <c r="I11" s="342">
        <f>I10-I9</f>
        <v>0</v>
      </c>
      <c r="J11" s="277"/>
    </row>
    <row r="12" spans="1:10" ht="19.5" customHeight="1">
      <c r="A12" s="681"/>
      <c r="B12" s="645"/>
      <c r="C12" s="489"/>
      <c r="D12" s="667" t="s">
        <v>169</v>
      </c>
      <c r="E12" s="266" t="s">
        <v>127</v>
      </c>
      <c r="F12" s="281">
        <v>1800000</v>
      </c>
      <c r="G12" s="341">
        <v>0</v>
      </c>
      <c r="H12" s="341">
        <v>0</v>
      </c>
      <c r="I12" s="342">
        <f>F12+G12+H12</f>
        <v>1800000</v>
      </c>
    </row>
    <row r="13" spans="1:10" ht="19.5" customHeight="1">
      <c r="A13" s="681"/>
      <c r="B13" s="645"/>
      <c r="C13" s="489"/>
      <c r="D13" s="669"/>
      <c r="E13" s="266" t="s">
        <v>128</v>
      </c>
      <c r="F13" s="281">
        <v>1800000</v>
      </c>
      <c r="G13" s="341">
        <v>0</v>
      </c>
      <c r="H13" s="341">
        <v>0</v>
      </c>
      <c r="I13" s="342">
        <f>F13+G13+H13</f>
        <v>1800000</v>
      </c>
    </row>
    <row r="14" spans="1:10" ht="19.5" customHeight="1">
      <c r="A14" s="681"/>
      <c r="B14" s="645"/>
      <c r="C14" s="489"/>
      <c r="D14" s="671"/>
      <c r="E14" s="266" t="s">
        <v>129</v>
      </c>
      <c r="F14" s="281">
        <f>F13-F12</f>
        <v>0</v>
      </c>
      <c r="G14" s="281">
        <f t="shared" ref="G14:H14" si="2">G13-G12</f>
        <v>0</v>
      </c>
      <c r="H14" s="281">
        <f t="shared" si="2"/>
        <v>0</v>
      </c>
      <c r="I14" s="342">
        <f t="shared" ref="I14" si="3">I13-I12</f>
        <v>0</v>
      </c>
    </row>
    <row r="15" spans="1:10" ht="19.5" customHeight="1">
      <c r="A15" s="681"/>
      <c r="B15" s="645"/>
      <c r="C15" s="666" t="s">
        <v>241</v>
      </c>
      <c r="D15" s="667"/>
      <c r="E15" s="266" t="s">
        <v>127</v>
      </c>
      <c r="F15" s="281">
        <v>1200000</v>
      </c>
      <c r="G15" s="341">
        <v>0</v>
      </c>
      <c r="H15" s="341">
        <v>0</v>
      </c>
      <c r="I15" s="342">
        <f>F15+G15+H15</f>
        <v>1200000</v>
      </c>
    </row>
    <row r="16" spans="1:10" ht="19.5" customHeight="1">
      <c r="A16" s="681"/>
      <c r="B16" s="645"/>
      <c r="C16" s="668"/>
      <c r="D16" s="669"/>
      <c r="E16" s="266" t="s">
        <v>128</v>
      </c>
      <c r="F16" s="281">
        <v>1200000</v>
      </c>
      <c r="G16" s="341">
        <v>0</v>
      </c>
      <c r="H16" s="341">
        <v>0</v>
      </c>
      <c r="I16" s="342">
        <f>F16+G16+H16</f>
        <v>1200000</v>
      </c>
    </row>
    <row r="17" spans="1:10" ht="19.5" customHeight="1">
      <c r="A17" s="681"/>
      <c r="B17" s="645"/>
      <c r="C17" s="670"/>
      <c r="D17" s="671"/>
      <c r="E17" s="266" t="s">
        <v>129</v>
      </c>
      <c r="F17" s="281">
        <f>F16-F15</f>
        <v>0</v>
      </c>
      <c r="G17" s="341">
        <f t="shared" ref="G17:I17" si="4">G16-G15</f>
        <v>0</v>
      </c>
      <c r="H17" s="341">
        <f t="shared" si="4"/>
        <v>0</v>
      </c>
      <c r="I17" s="342">
        <f t="shared" si="4"/>
        <v>0</v>
      </c>
    </row>
    <row r="18" spans="1:10" ht="19.5" customHeight="1">
      <c r="A18" s="681"/>
      <c r="B18" s="645"/>
      <c r="C18" s="638" t="s">
        <v>140</v>
      </c>
      <c r="D18" s="663"/>
      <c r="E18" s="266" t="s">
        <v>127</v>
      </c>
      <c r="F18" s="281">
        <v>2238050</v>
      </c>
      <c r="G18" s="341">
        <v>0</v>
      </c>
      <c r="H18" s="344">
        <v>0</v>
      </c>
      <c r="I18" s="342">
        <f>F18+G18+H18</f>
        <v>2238050</v>
      </c>
    </row>
    <row r="19" spans="1:10" ht="19.5" customHeight="1">
      <c r="A19" s="681"/>
      <c r="B19" s="645"/>
      <c r="C19" s="639"/>
      <c r="D19" s="664"/>
      <c r="E19" s="266" t="s">
        <v>128</v>
      </c>
      <c r="F19" s="281">
        <v>2238050</v>
      </c>
      <c r="G19" s="341">
        <v>0</v>
      </c>
      <c r="H19" s="341">
        <v>0</v>
      </c>
      <c r="I19" s="342">
        <f>F19+G19+H19</f>
        <v>2238050</v>
      </c>
    </row>
    <row r="20" spans="1:10" ht="19.5" customHeight="1">
      <c r="A20" s="681"/>
      <c r="B20" s="645"/>
      <c r="C20" s="640"/>
      <c r="D20" s="665"/>
      <c r="E20" s="266" t="s">
        <v>129</v>
      </c>
      <c r="F20" s="281">
        <f>F19-F18</f>
        <v>0</v>
      </c>
      <c r="G20" s="341">
        <f t="shared" ref="G20:I20" si="5">G19-G18</f>
        <v>0</v>
      </c>
      <c r="H20" s="341">
        <f t="shared" si="5"/>
        <v>0</v>
      </c>
      <c r="I20" s="342">
        <f t="shared" si="5"/>
        <v>0</v>
      </c>
    </row>
    <row r="21" spans="1:10" ht="19.5" customHeight="1">
      <c r="A21" s="681"/>
      <c r="B21" s="645"/>
      <c r="C21" s="638" t="s">
        <v>170</v>
      </c>
      <c r="D21" s="663"/>
      <c r="E21" s="266" t="s">
        <v>127</v>
      </c>
      <c r="F21" s="281">
        <v>2438590</v>
      </c>
      <c r="G21" s="341">
        <v>0</v>
      </c>
      <c r="H21" s="344">
        <v>0</v>
      </c>
      <c r="I21" s="342">
        <f>F21+G21+H21</f>
        <v>2438590</v>
      </c>
    </row>
    <row r="22" spans="1:10" ht="19.5" customHeight="1">
      <c r="A22" s="681"/>
      <c r="B22" s="645"/>
      <c r="C22" s="639"/>
      <c r="D22" s="664"/>
      <c r="E22" s="266" t="s">
        <v>128</v>
      </c>
      <c r="F22" s="281">
        <v>2438590</v>
      </c>
      <c r="G22" s="341">
        <v>0</v>
      </c>
      <c r="H22" s="341">
        <v>0</v>
      </c>
      <c r="I22" s="342">
        <f>F22+G22+H22</f>
        <v>2438590</v>
      </c>
    </row>
    <row r="23" spans="1:10" ht="19.5" customHeight="1">
      <c r="A23" s="681"/>
      <c r="B23" s="645"/>
      <c r="C23" s="640"/>
      <c r="D23" s="665"/>
      <c r="E23" s="266" t="s">
        <v>129</v>
      </c>
      <c r="F23" s="281">
        <f>F22-F21</f>
        <v>0</v>
      </c>
      <c r="G23" s="341">
        <f t="shared" ref="G23:I23" si="6">G22-G21</f>
        <v>0</v>
      </c>
      <c r="H23" s="341">
        <f t="shared" si="6"/>
        <v>0</v>
      </c>
      <c r="I23" s="342">
        <f t="shared" si="6"/>
        <v>0</v>
      </c>
    </row>
    <row r="24" spans="1:10" ht="19.5" customHeight="1">
      <c r="A24" s="681"/>
      <c r="B24" s="645"/>
      <c r="C24" s="638" t="s">
        <v>141</v>
      </c>
      <c r="D24" s="663"/>
      <c r="E24" s="266" t="s">
        <v>127</v>
      </c>
      <c r="F24" s="281">
        <v>28000</v>
      </c>
      <c r="G24" s="341">
        <v>0</v>
      </c>
      <c r="H24" s="341">
        <v>0</v>
      </c>
      <c r="I24" s="342">
        <f>F24+G24+H24</f>
        <v>28000</v>
      </c>
    </row>
    <row r="25" spans="1:10" ht="19.5" customHeight="1">
      <c r="A25" s="681"/>
      <c r="B25" s="645"/>
      <c r="C25" s="639"/>
      <c r="D25" s="664"/>
      <c r="E25" s="266" t="s">
        <v>128</v>
      </c>
      <c r="F25" s="343">
        <v>28000</v>
      </c>
      <c r="G25" s="341">
        <v>0</v>
      </c>
      <c r="H25" s="341">
        <v>0</v>
      </c>
      <c r="I25" s="342">
        <f>F25+G25+H25</f>
        <v>28000</v>
      </c>
    </row>
    <row r="26" spans="1:10" ht="19.5" customHeight="1">
      <c r="A26" s="681"/>
      <c r="B26" s="645"/>
      <c r="C26" s="640"/>
      <c r="D26" s="665"/>
      <c r="E26" s="266" t="s">
        <v>129</v>
      </c>
      <c r="F26" s="281">
        <f>F25-F24</f>
        <v>0</v>
      </c>
      <c r="G26" s="341">
        <f t="shared" ref="G26:I26" si="7">G25-G24</f>
        <v>0</v>
      </c>
      <c r="H26" s="341">
        <f t="shared" si="7"/>
        <v>0</v>
      </c>
      <c r="I26" s="342">
        <f t="shared" si="7"/>
        <v>0</v>
      </c>
    </row>
    <row r="27" spans="1:10" ht="19.5" customHeight="1">
      <c r="A27" s="681"/>
      <c r="B27" s="645"/>
      <c r="C27" s="672" t="s">
        <v>142</v>
      </c>
      <c r="D27" s="673"/>
      <c r="E27" s="400" t="s">
        <v>127</v>
      </c>
      <c r="F27" s="401">
        <f>F6+F9+F12+F15+F18+F21+F24</f>
        <v>31561660</v>
      </c>
      <c r="G27" s="401">
        <f t="shared" ref="G27:H28" si="8">G6+G9+G15+G18+G21+G24</f>
        <v>0</v>
      </c>
      <c r="H27" s="401">
        <f t="shared" si="8"/>
        <v>0</v>
      </c>
      <c r="I27" s="402">
        <f>I6+I9+I12+I15+I18+I21+I24</f>
        <v>31561660</v>
      </c>
      <c r="J27" s="275"/>
    </row>
    <row r="28" spans="1:10" ht="19.5" customHeight="1">
      <c r="A28" s="681"/>
      <c r="B28" s="645"/>
      <c r="C28" s="674"/>
      <c r="D28" s="675"/>
      <c r="E28" s="400" t="s">
        <v>128</v>
      </c>
      <c r="F28" s="401">
        <f>F7+F10+F13+F16+F19+F22+F25</f>
        <v>31561660</v>
      </c>
      <c r="G28" s="401">
        <f t="shared" si="8"/>
        <v>0</v>
      </c>
      <c r="H28" s="401">
        <f t="shared" si="8"/>
        <v>0</v>
      </c>
      <c r="I28" s="402">
        <f>I7+I10+I13+I16+I19+I22+I25</f>
        <v>31561660</v>
      </c>
      <c r="J28" s="277"/>
    </row>
    <row r="29" spans="1:10" ht="19.5" customHeight="1" thickBot="1">
      <c r="A29" s="681"/>
      <c r="B29" s="662"/>
      <c r="C29" s="676"/>
      <c r="D29" s="677"/>
      <c r="E29" s="403" t="s">
        <v>129</v>
      </c>
      <c r="F29" s="404">
        <f>F28-F27</f>
        <v>0</v>
      </c>
      <c r="G29" s="404">
        <f t="shared" ref="G29:I29" si="9">G28-G27</f>
        <v>0</v>
      </c>
      <c r="H29" s="404">
        <f t="shared" si="9"/>
        <v>0</v>
      </c>
      <c r="I29" s="405">
        <f t="shared" si="9"/>
        <v>0</v>
      </c>
    </row>
    <row r="30" spans="1:10" ht="19.5" customHeight="1" thickTop="1">
      <c r="A30" s="681"/>
      <c r="B30" s="639" t="s">
        <v>185</v>
      </c>
      <c r="C30" s="664"/>
      <c r="D30" s="645" t="s">
        <v>186</v>
      </c>
      <c r="E30" s="293" t="s">
        <v>127</v>
      </c>
      <c r="F30" s="345">
        <v>0</v>
      </c>
      <c r="G30" s="346">
        <v>0</v>
      </c>
      <c r="H30" s="347">
        <v>0</v>
      </c>
      <c r="I30" s="348">
        <f>F30+G30+H30</f>
        <v>0</v>
      </c>
    </row>
    <row r="31" spans="1:10" ht="19.5" customHeight="1">
      <c r="A31" s="681"/>
      <c r="B31" s="639"/>
      <c r="C31" s="664"/>
      <c r="D31" s="645"/>
      <c r="E31" s="266" t="s">
        <v>128</v>
      </c>
      <c r="F31" s="281">
        <v>0</v>
      </c>
      <c r="G31" s="341">
        <v>0</v>
      </c>
      <c r="H31" s="341">
        <v>0</v>
      </c>
      <c r="I31" s="342">
        <f>F31+G31+H31</f>
        <v>0</v>
      </c>
      <c r="J31" s="275"/>
    </row>
    <row r="32" spans="1:10" ht="19.5" customHeight="1">
      <c r="A32" s="681"/>
      <c r="B32" s="639"/>
      <c r="C32" s="664"/>
      <c r="D32" s="633"/>
      <c r="E32" s="266" t="s">
        <v>129</v>
      </c>
      <c r="F32" s="281">
        <f>F31-F30</f>
        <v>0</v>
      </c>
      <c r="G32" s="341">
        <f t="shared" ref="G32:I32" si="10">G31-G30</f>
        <v>0</v>
      </c>
      <c r="H32" s="341">
        <f t="shared" si="10"/>
        <v>0</v>
      </c>
      <c r="I32" s="342">
        <f t="shared" si="10"/>
        <v>0</v>
      </c>
    </row>
    <row r="33" spans="1:9" ht="19.5" customHeight="1">
      <c r="A33" s="681"/>
      <c r="B33" s="639"/>
      <c r="C33" s="664"/>
      <c r="D33" s="644" t="s">
        <v>143</v>
      </c>
      <c r="E33" s="266" t="s">
        <v>127</v>
      </c>
      <c r="F33" s="281">
        <v>535000</v>
      </c>
      <c r="G33" s="344">
        <v>0</v>
      </c>
      <c r="H33" s="341">
        <v>0</v>
      </c>
      <c r="I33" s="342">
        <f>F33+G33+H33</f>
        <v>535000</v>
      </c>
    </row>
    <row r="34" spans="1:9" ht="19.5" customHeight="1">
      <c r="A34" s="681"/>
      <c r="B34" s="639"/>
      <c r="C34" s="664"/>
      <c r="D34" s="645"/>
      <c r="E34" s="266" t="s">
        <v>128</v>
      </c>
      <c r="F34" s="343">
        <v>535000</v>
      </c>
      <c r="G34" s="341">
        <v>0</v>
      </c>
      <c r="H34" s="341">
        <v>0</v>
      </c>
      <c r="I34" s="349">
        <f>F34+G34+H34</f>
        <v>535000</v>
      </c>
    </row>
    <row r="35" spans="1:9" ht="19.5" customHeight="1">
      <c r="A35" s="681"/>
      <c r="B35" s="639"/>
      <c r="C35" s="664"/>
      <c r="D35" s="633"/>
      <c r="E35" s="266" t="s">
        <v>129</v>
      </c>
      <c r="F35" s="281">
        <f>F34-F33</f>
        <v>0</v>
      </c>
      <c r="G35" s="341">
        <f t="shared" ref="G35:I35" si="11">G34-G33</f>
        <v>0</v>
      </c>
      <c r="H35" s="341">
        <f t="shared" si="11"/>
        <v>0</v>
      </c>
      <c r="I35" s="342">
        <f t="shared" si="11"/>
        <v>0</v>
      </c>
    </row>
    <row r="36" spans="1:9" ht="19.5" customHeight="1">
      <c r="A36" s="681"/>
      <c r="B36" s="639"/>
      <c r="C36" s="664"/>
      <c r="D36" s="634" t="s">
        <v>142</v>
      </c>
      <c r="E36" s="270" t="s">
        <v>127</v>
      </c>
      <c r="F36" s="283">
        <f>F30+F33</f>
        <v>535000</v>
      </c>
      <c r="G36" s="364">
        <f t="shared" ref="G36:I37" si="12">G30+G33</f>
        <v>0</v>
      </c>
      <c r="H36" s="364">
        <f t="shared" si="12"/>
        <v>0</v>
      </c>
      <c r="I36" s="365">
        <f t="shared" si="12"/>
        <v>535000</v>
      </c>
    </row>
    <row r="37" spans="1:9" ht="19.5" customHeight="1">
      <c r="A37" s="681"/>
      <c r="B37" s="639"/>
      <c r="C37" s="664"/>
      <c r="D37" s="685"/>
      <c r="E37" s="270" t="s">
        <v>128</v>
      </c>
      <c r="F37" s="283">
        <f>F31+F34</f>
        <v>535000</v>
      </c>
      <c r="G37" s="364">
        <f t="shared" si="12"/>
        <v>0</v>
      </c>
      <c r="H37" s="364">
        <f t="shared" si="12"/>
        <v>0</v>
      </c>
      <c r="I37" s="365">
        <f t="shared" si="12"/>
        <v>535000</v>
      </c>
    </row>
    <row r="38" spans="1:9" ht="19.5" customHeight="1" thickBot="1">
      <c r="A38" s="682"/>
      <c r="B38" s="683"/>
      <c r="C38" s="684"/>
      <c r="D38" s="686"/>
      <c r="E38" s="271" t="s">
        <v>129</v>
      </c>
      <c r="F38" s="366">
        <f>F37-F36</f>
        <v>0</v>
      </c>
      <c r="G38" s="367">
        <f t="shared" ref="G38:I38" si="13">G37-G36</f>
        <v>0</v>
      </c>
      <c r="H38" s="367">
        <f t="shared" si="13"/>
        <v>0</v>
      </c>
      <c r="I38" s="368">
        <f t="shared" si="13"/>
        <v>0</v>
      </c>
    </row>
    <row r="39" spans="1:9" ht="20.25" customHeight="1" thickBot="1">
      <c r="A39" s="646" t="s">
        <v>171</v>
      </c>
      <c r="B39" s="647"/>
      <c r="C39" s="647"/>
      <c r="D39" s="647"/>
      <c r="E39" s="647"/>
      <c r="F39" s="647"/>
      <c r="G39" s="647"/>
      <c r="H39" s="647"/>
      <c r="I39" s="648"/>
    </row>
    <row r="40" spans="1:9" ht="20.25" customHeight="1">
      <c r="A40" s="657" t="s">
        <v>118</v>
      </c>
      <c r="B40" s="658"/>
      <c r="C40" s="658"/>
      <c r="D40" s="659"/>
      <c r="E40" s="660" t="s">
        <v>92</v>
      </c>
      <c r="F40" s="653" t="s">
        <v>120</v>
      </c>
      <c r="G40" s="655" t="s">
        <v>137</v>
      </c>
      <c r="H40" s="653" t="s">
        <v>117</v>
      </c>
      <c r="I40" s="649" t="s">
        <v>123</v>
      </c>
    </row>
    <row r="41" spans="1:9" ht="20.25" customHeight="1">
      <c r="A41" s="317" t="s">
        <v>124</v>
      </c>
      <c r="B41" s="318" t="s">
        <v>125</v>
      </c>
      <c r="C41" s="651" t="s">
        <v>126</v>
      </c>
      <c r="D41" s="652"/>
      <c r="E41" s="661"/>
      <c r="F41" s="654"/>
      <c r="G41" s="656"/>
      <c r="H41" s="654"/>
      <c r="I41" s="650"/>
    </row>
    <row r="42" spans="1:9" ht="20.25" customHeight="1">
      <c r="A42" s="717" t="s">
        <v>138</v>
      </c>
      <c r="B42" s="638" t="s">
        <v>245</v>
      </c>
      <c r="C42" s="278"/>
      <c r="D42" s="644" t="s">
        <v>187</v>
      </c>
      <c r="E42" s="266" t="s">
        <v>127</v>
      </c>
      <c r="F42" s="281">
        <v>1776600</v>
      </c>
      <c r="G42" s="344">
        <v>0</v>
      </c>
      <c r="H42" s="341">
        <v>0</v>
      </c>
      <c r="I42" s="342">
        <f>F42+G42+H42</f>
        <v>1776600</v>
      </c>
    </row>
    <row r="43" spans="1:9" ht="20.25" customHeight="1">
      <c r="A43" s="718"/>
      <c r="B43" s="639"/>
      <c r="C43" s="279"/>
      <c r="D43" s="645"/>
      <c r="E43" s="266" t="s">
        <v>128</v>
      </c>
      <c r="F43" s="281">
        <v>1796600</v>
      </c>
      <c r="G43" s="341">
        <v>0</v>
      </c>
      <c r="H43" s="341">
        <v>0</v>
      </c>
      <c r="I43" s="342">
        <f>F43+G43+H43</f>
        <v>1796600</v>
      </c>
    </row>
    <row r="44" spans="1:9" ht="20.25" customHeight="1">
      <c r="A44" s="718"/>
      <c r="B44" s="639"/>
      <c r="C44" s="279"/>
      <c r="D44" s="633"/>
      <c r="E44" s="266" t="s">
        <v>129</v>
      </c>
      <c r="F44" s="281">
        <f>F43-F42</f>
        <v>20000</v>
      </c>
      <c r="G44" s="341">
        <f t="shared" ref="G44:I44" si="14">G43-G42</f>
        <v>0</v>
      </c>
      <c r="H44" s="341">
        <f t="shared" si="14"/>
        <v>0</v>
      </c>
      <c r="I44" s="342">
        <f t="shared" si="14"/>
        <v>20000</v>
      </c>
    </row>
    <row r="45" spans="1:9" ht="20.25" customHeight="1">
      <c r="A45" s="718"/>
      <c r="B45" s="639"/>
      <c r="C45" s="279"/>
      <c r="D45" s="644" t="s">
        <v>188</v>
      </c>
      <c r="E45" s="266" t="s">
        <v>127</v>
      </c>
      <c r="F45" s="281">
        <v>2175517</v>
      </c>
      <c r="G45" s="344">
        <v>0</v>
      </c>
      <c r="H45" s="350">
        <v>500</v>
      </c>
      <c r="I45" s="342">
        <f>F45+G45+H45</f>
        <v>2176017</v>
      </c>
    </row>
    <row r="46" spans="1:9" ht="20.25" customHeight="1">
      <c r="A46" s="718"/>
      <c r="B46" s="639"/>
      <c r="C46" s="279"/>
      <c r="D46" s="645"/>
      <c r="E46" s="266" t="s">
        <v>128</v>
      </c>
      <c r="F46" s="281">
        <v>2210357</v>
      </c>
      <c r="G46" s="341">
        <v>0</v>
      </c>
      <c r="H46" s="350">
        <v>500</v>
      </c>
      <c r="I46" s="342">
        <f>F46+G46+H46</f>
        <v>2210857</v>
      </c>
    </row>
    <row r="47" spans="1:9" ht="20.25" customHeight="1">
      <c r="A47" s="718"/>
      <c r="B47" s="639"/>
      <c r="C47" s="279"/>
      <c r="D47" s="633"/>
      <c r="E47" s="266" t="s">
        <v>129</v>
      </c>
      <c r="F47" s="281">
        <f>F46-F45</f>
        <v>34840</v>
      </c>
      <c r="G47" s="341">
        <f t="shared" ref="G47:I47" si="15">G46-G45</f>
        <v>0</v>
      </c>
      <c r="H47" s="341">
        <f t="shared" si="15"/>
        <v>0</v>
      </c>
      <c r="I47" s="342">
        <f t="shared" si="15"/>
        <v>34840</v>
      </c>
    </row>
    <row r="48" spans="1:9" ht="20.25" customHeight="1">
      <c r="A48" s="718"/>
      <c r="B48" s="639"/>
      <c r="C48" s="279"/>
      <c r="D48" s="644" t="s">
        <v>189</v>
      </c>
      <c r="E48" s="266" t="s">
        <v>127</v>
      </c>
      <c r="F48" s="281">
        <v>1710230</v>
      </c>
      <c r="G48" s="344">
        <v>0</v>
      </c>
      <c r="H48" s="341">
        <v>0</v>
      </c>
      <c r="I48" s="342">
        <f>F48+G48+H48</f>
        <v>1710230</v>
      </c>
    </row>
    <row r="49" spans="1:10" ht="20.25" customHeight="1">
      <c r="A49" s="718"/>
      <c r="B49" s="639"/>
      <c r="C49" s="279"/>
      <c r="D49" s="725"/>
      <c r="E49" s="266" t="s">
        <v>128</v>
      </c>
      <c r="F49" s="281">
        <v>1705390</v>
      </c>
      <c r="G49" s="344">
        <v>0</v>
      </c>
      <c r="H49" s="341">
        <v>0</v>
      </c>
      <c r="I49" s="342">
        <f>F49+G49+H49</f>
        <v>1705390</v>
      </c>
    </row>
    <row r="50" spans="1:10" ht="20.25" customHeight="1">
      <c r="A50" s="718"/>
      <c r="B50" s="639"/>
      <c r="C50" s="279"/>
      <c r="D50" s="726"/>
      <c r="E50" s="266" t="s">
        <v>129</v>
      </c>
      <c r="F50" s="281">
        <f>F49-F48</f>
        <v>-4840</v>
      </c>
      <c r="G50" s="341">
        <f t="shared" ref="G50:I50" si="16">G49-G48</f>
        <v>0</v>
      </c>
      <c r="H50" s="341">
        <f t="shared" si="16"/>
        <v>0</v>
      </c>
      <c r="I50" s="342">
        <f t="shared" si="16"/>
        <v>-4840</v>
      </c>
    </row>
    <row r="51" spans="1:10" ht="20.25" customHeight="1">
      <c r="A51" s="718"/>
      <c r="B51" s="639"/>
      <c r="C51" s="279"/>
      <c r="D51" s="644" t="s">
        <v>190</v>
      </c>
      <c r="E51" s="266" t="s">
        <v>127</v>
      </c>
      <c r="F51" s="281">
        <v>570500</v>
      </c>
      <c r="G51" s="341">
        <v>0</v>
      </c>
      <c r="H51" s="341">
        <v>0</v>
      </c>
      <c r="I51" s="342">
        <f>F51+G51+H51</f>
        <v>570500</v>
      </c>
    </row>
    <row r="52" spans="1:10" ht="20.25" customHeight="1">
      <c r="A52" s="718"/>
      <c r="B52" s="639"/>
      <c r="C52" s="279"/>
      <c r="D52" s="725"/>
      <c r="E52" s="266" t="s">
        <v>128</v>
      </c>
      <c r="F52" s="281">
        <v>570500</v>
      </c>
      <c r="G52" s="341">
        <v>0</v>
      </c>
      <c r="H52" s="341">
        <v>0</v>
      </c>
      <c r="I52" s="342">
        <f>F52+G52+H52</f>
        <v>570500</v>
      </c>
    </row>
    <row r="53" spans="1:10" ht="20.25" customHeight="1">
      <c r="A53" s="718"/>
      <c r="B53" s="639"/>
      <c r="C53" s="279"/>
      <c r="D53" s="725"/>
      <c r="E53" s="266" t="s">
        <v>129</v>
      </c>
      <c r="F53" s="281">
        <f>F52-F51</f>
        <v>0</v>
      </c>
      <c r="G53" s="341">
        <f t="shared" ref="G53:I53" si="17">G52-G51</f>
        <v>0</v>
      </c>
      <c r="H53" s="341">
        <f t="shared" si="17"/>
        <v>0</v>
      </c>
      <c r="I53" s="342">
        <f t="shared" si="17"/>
        <v>0</v>
      </c>
    </row>
    <row r="54" spans="1:10" ht="20.25" customHeight="1">
      <c r="A54" s="718"/>
      <c r="B54" s="639"/>
      <c r="C54" s="544"/>
      <c r="D54" s="727" t="s">
        <v>226</v>
      </c>
      <c r="E54" s="543" t="s">
        <v>127</v>
      </c>
      <c r="F54" s="281">
        <v>200000</v>
      </c>
      <c r="G54" s="341">
        <v>0</v>
      </c>
      <c r="H54" s="341">
        <v>0</v>
      </c>
      <c r="I54" s="351">
        <f>SUM(F54:H54)</f>
        <v>200000</v>
      </c>
    </row>
    <row r="55" spans="1:10" ht="20.25" customHeight="1">
      <c r="A55" s="718"/>
      <c r="B55" s="639"/>
      <c r="C55" s="544"/>
      <c r="D55" s="728"/>
      <c r="E55" s="543" t="s">
        <v>128</v>
      </c>
      <c r="F55" s="281">
        <v>200000</v>
      </c>
      <c r="G55" s="341">
        <v>0</v>
      </c>
      <c r="H55" s="341">
        <v>0</v>
      </c>
      <c r="I55" s="351">
        <f>SUM(F55:H55)</f>
        <v>200000</v>
      </c>
    </row>
    <row r="56" spans="1:10" ht="20.25" customHeight="1">
      <c r="A56" s="718"/>
      <c r="B56" s="639"/>
      <c r="C56" s="544"/>
      <c r="D56" s="729"/>
      <c r="E56" s="543" t="s">
        <v>129</v>
      </c>
      <c r="F56" s="281">
        <f>F55-F54</f>
        <v>0</v>
      </c>
      <c r="G56" s="281">
        <f t="shared" ref="G56:I56" si="18">G55-G54</f>
        <v>0</v>
      </c>
      <c r="H56" s="281">
        <f t="shared" si="18"/>
        <v>0</v>
      </c>
      <c r="I56" s="351">
        <f t="shared" si="18"/>
        <v>0</v>
      </c>
    </row>
    <row r="57" spans="1:10" ht="20.25" customHeight="1">
      <c r="A57" s="718"/>
      <c r="B57" s="639"/>
      <c r="C57" s="286"/>
      <c r="D57" s="727" t="s">
        <v>295</v>
      </c>
      <c r="E57" s="266" t="s">
        <v>127</v>
      </c>
      <c r="F57" s="281">
        <v>240000</v>
      </c>
      <c r="G57" s="341">
        <v>0</v>
      </c>
      <c r="H57" s="341">
        <v>0</v>
      </c>
      <c r="I57" s="351">
        <f>SUM(F57:H57)</f>
        <v>240000</v>
      </c>
      <c r="J57" s="275"/>
    </row>
    <row r="58" spans="1:10" ht="20.25" customHeight="1">
      <c r="A58" s="718"/>
      <c r="B58" s="639"/>
      <c r="C58" s="286"/>
      <c r="D58" s="728"/>
      <c r="E58" s="266" t="s">
        <v>128</v>
      </c>
      <c r="F58" s="281">
        <v>240000</v>
      </c>
      <c r="G58" s="341">
        <v>0</v>
      </c>
      <c r="H58" s="341">
        <v>0</v>
      </c>
      <c r="I58" s="351">
        <f>SUM(F58:H58)</f>
        <v>240000</v>
      </c>
      <c r="J58" s="275"/>
    </row>
    <row r="59" spans="1:10" ht="20.25" customHeight="1">
      <c r="A59" s="718"/>
      <c r="B59" s="639"/>
      <c r="C59" s="286"/>
      <c r="D59" s="729"/>
      <c r="E59" s="266" t="s">
        <v>129</v>
      </c>
      <c r="F59" s="281">
        <f>F58-F57</f>
        <v>0</v>
      </c>
      <c r="G59" s="281">
        <f t="shared" ref="G59:I59" si="19">G58-G57</f>
        <v>0</v>
      </c>
      <c r="H59" s="281">
        <f t="shared" si="19"/>
        <v>0</v>
      </c>
      <c r="I59" s="351">
        <f t="shared" si="19"/>
        <v>0</v>
      </c>
      <c r="J59" s="275"/>
    </row>
    <row r="60" spans="1:10" ht="20.25" customHeight="1">
      <c r="A60" s="718"/>
      <c r="B60" s="639"/>
      <c r="C60" s="297"/>
      <c r="D60" s="714" t="s">
        <v>142</v>
      </c>
      <c r="E60" s="282" t="s">
        <v>127</v>
      </c>
      <c r="F60" s="283">
        <f>F42+F45+F48+F51+F54+F57</f>
        <v>6672847</v>
      </c>
      <c r="G60" s="283">
        <f t="shared" ref="G60:H60" si="20">G42+G45+G48+G51+G54+G57</f>
        <v>0</v>
      </c>
      <c r="H60" s="283">
        <f t="shared" si="20"/>
        <v>500</v>
      </c>
      <c r="I60" s="356">
        <f>F60+G60+H60</f>
        <v>6673347</v>
      </c>
      <c r="J60" s="275"/>
    </row>
    <row r="61" spans="1:10" ht="20.25" customHeight="1">
      <c r="A61" s="718"/>
      <c r="B61" s="639"/>
      <c r="C61" s="298"/>
      <c r="D61" s="715"/>
      <c r="E61" s="282" t="s">
        <v>128</v>
      </c>
      <c r="F61" s="283">
        <f>F43+F46+F49+F52+F55+F58</f>
        <v>6722847</v>
      </c>
      <c r="G61" s="283">
        <f t="shared" ref="G61:H61" si="21">G43+G46+G49+G52+G55+G58</f>
        <v>0</v>
      </c>
      <c r="H61" s="283">
        <f t="shared" si="21"/>
        <v>500</v>
      </c>
      <c r="I61" s="356">
        <f>F61+G61+H61</f>
        <v>6723347</v>
      </c>
      <c r="J61" s="275"/>
    </row>
    <row r="62" spans="1:10" ht="20.25" customHeight="1" thickBot="1">
      <c r="A62" s="718"/>
      <c r="B62" s="639"/>
      <c r="C62" s="298"/>
      <c r="D62" s="715"/>
      <c r="E62" s="406" t="s">
        <v>129</v>
      </c>
      <c r="F62" s="394">
        <f>F61-F60</f>
        <v>50000</v>
      </c>
      <c r="G62" s="394">
        <f t="shared" ref="G62:H62" si="22">G61-G60</f>
        <v>0</v>
      </c>
      <c r="H62" s="394">
        <f t="shared" si="22"/>
        <v>0</v>
      </c>
      <c r="I62" s="407">
        <f t="shared" ref="I62" si="23">I61-I60</f>
        <v>50000</v>
      </c>
    </row>
    <row r="63" spans="1:10" ht="20.25" customHeight="1" thickTop="1">
      <c r="A63" s="718"/>
      <c r="B63" s="707" t="s">
        <v>248</v>
      </c>
      <c r="C63" s="708"/>
      <c r="D63" s="709"/>
      <c r="E63" s="327" t="s">
        <v>127</v>
      </c>
      <c r="F63" s="354">
        <f>F27+F36+F60</f>
        <v>38769507</v>
      </c>
      <c r="G63" s="354"/>
      <c r="H63" s="354">
        <f>H60</f>
        <v>500</v>
      </c>
      <c r="I63" s="355">
        <f>SUM(I27,I36,I60)</f>
        <v>38770007</v>
      </c>
    </row>
    <row r="64" spans="1:10" ht="20.25" customHeight="1">
      <c r="A64" s="718"/>
      <c r="B64" s="710"/>
      <c r="C64" s="628"/>
      <c r="D64" s="629"/>
      <c r="E64" s="282" t="s">
        <v>128</v>
      </c>
      <c r="F64" s="283">
        <f>F28+F37+F61</f>
        <v>38819507</v>
      </c>
      <c r="G64" s="283"/>
      <c r="H64" s="283">
        <f>H61</f>
        <v>500</v>
      </c>
      <c r="I64" s="356">
        <f>F64+G64+H64</f>
        <v>38820007</v>
      </c>
      <c r="J64" s="277"/>
    </row>
    <row r="65" spans="1:10" ht="20.25" customHeight="1" thickBot="1">
      <c r="A65" s="719"/>
      <c r="B65" s="711"/>
      <c r="C65" s="712"/>
      <c r="D65" s="713"/>
      <c r="E65" s="328" t="s">
        <v>129</v>
      </c>
      <c r="F65" s="357">
        <f>F64-F63</f>
        <v>50000</v>
      </c>
      <c r="G65" s="357">
        <f t="shared" ref="G65:I65" si="24">G64-G63</f>
        <v>0</v>
      </c>
      <c r="H65" s="357">
        <f t="shared" si="24"/>
        <v>0</v>
      </c>
      <c r="I65" s="358">
        <f t="shared" si="24"/>
        <v>50000</v>
      </c>
    </row>
    <row r="66" spans="1:10" ht="20.25" customHeight="1" thickTop="1">
      <c r="A66" s="721" t="s">
        <v>191</v>
      </c>
      <c r="B66" s="645" t="s">
        <v>192</v>
      </c>
      <c r="C66" s="294"/>
      <c r="D66" s="664" t="s">
        <v>172</v>
      </c>
      <c r="E66" s="267" t="s">
        <v>127</v>
      </c>
      <c r="F66" s="345">
        <v>4049860</v>
      </c>
      <c r="G66" s="347">
        <f>G42+G45+G48+G51+G60+G63</f>
        <v>0</v>
      </c>
      <c r="H66" s="347">
        <v>0</v>
      </c>
      <c r="I66" s="359">
        <f>F66+G66+H66</f>
        <v>4049860</v>
      </c>
    </row>
    <row r="67" spans="1:10" ht="20.25" customHeight="1">
      <c r="A67" s="718"/>
      <c r="B67" s="645"/>
      <c r="C67" s="284"/>
      <c r="D67" s="664"/>
      <c r="E67" s="266" t="s">
        <v>128</v>
      </c>
      <c r="F67" s="281">
        <v>4049860</v>
      </c>
      <c r="G67" s="341">
        <f>G43+G46+G49+G52+G61+G64</f>
        <v>0</v>
      </c>
      <c r="H67" s="341">
        <v>0</v>
      </c>
      <c r="I67" s="351">
        <f>F67+G67+H67</f>
        <v>4049860</v>
      </c>
    </row>
    <row r="68" spans="1:10" ht="20.25" customHeight="1">
      <c r="A68" s="718"/>
      <c r="B68" s="645"/>
      <c r="C68" s="284"/>
      <c r="D68" s="664"/>
      <c r="E68" s="268" t="s">
        <v>129</v>
      </c>
      <c r="F68" s="352">
        <f>F67-F66</f>
        <v>0</v>
      </c>
      <c r="G68" s="360">
        <f t="shared" ref="G68:H68" si="25">G67-G66</f>
        <v>0</v>
      </c>
      <c r="H68" s="360">
        <f t="shared" si="25"/>
        <v>0</v>
      </c>
      <c r="I68" s="353">
        <f>I67-I66</f>
        <v>0</v>
      </c>
    </row>
    <row r="69" spans="1:10" ht="20.25" customHeight="1">
      <c r="A69" s="718"/>
      <c r="B69" s="645"/>
      <c r="C69" s="284"/>
      <c r="D69" s="663" t="s">
        <v>173</v>
      </c>
      <c r="E69" s="266" t="s">
        <v>127</v>
      </c>
      <c r="F69" s="281">
        <v>1906240</v>
      </c>
      <c r="G69" s="341">
        <f>G27+G36+G66</f>
        <v>0</v>
      </c>
      <c r="H69" s="341">
        <v>0</v>
      </c>
      <c r="I69" s="342">
        <f>F69+G69+H69</f>
        <v>1906240</v>
      </c>
      <c r="J69" s="275"/>
    </row>
    <row r="70" spans="1:10" ht="20.25" customHeight="1">
      <c r="A70" s="718"/>
      <c r="B70" s="645"/>
      <c r="C70" s="284"/>
      <c r="D70" s="664"/>
      <c r="E70" s="266" t="s">
        <v>128</v>
      </c>
      <c r="F70" s="281">
        <v>1906240</v>
      </c>
      <c r="G70" s="341">
        <f>G37+G67</f>
        <v>0</v>
      </c>
      <c r="H70" s="341">
        <v>0</v>
      </c>
      <c r="I70" s="342">
        <f>F70+G70+H70</f>
        <v>1906240</v>
      </c>
    </row>
    <row r="71" spans="1:10" ht="20.25" customHeight="1" thickBot="1">
      <c r="A71" s="718"/>
      <c r="B71" s="645"/>
      <c r="C71" s="294"/>
      <c r="D71" s="664"/>
      <c r="E71" s="292" t="s">
        <v>129</v>
      </c>
      <c r="F71" s="352">
        <f>F70-F69</f>
        <v>0</v>
      </c>
      <c r="G71" s="360">
        <f t="shared" ref="G71:I71" si="26">G70-G69</f>
        <v>0</v>
      </c>
      <c r="H71" s="360">
        <f t="shared" si="26"/>
        <v>0</v>
      </c>
      <c r="I71" s="361">
        <f t="shared" si="26"/>
        <v>0</v>
      </c>
      <c r="J71" s="277"/>
    </row>
    <row r="72" spans="1:10" ht="20.25" customHeight="1" thickTop="1">
      <c r="A72" s="718"/>
      <c r="B72" s="707" t="s">
        <v>247</v>
      </c>
      <c r="C72" s="708"/>
      <c r="D72" s="709"/>
      <c r="E72" s="331" t="s">
        <v>127</v>
      </c>
      <c r="F72" s="354">
        <f t="shared" ref="F72:H73" si="27">F66+F69</f>
        <v>5956100</v>
      </c>
      <c r="G72" s="362">
        <f t="shared" si="27"/>
        <v>0</v>
      </c>
      <c r="H72" s="362">
        <f t="shared" si="27"/>
        <v>0</v>
      </c>
      <c r="I72" s="363">
        <f>F72+G72+H72</f>
        <v>5956100</v>
      </c>
    </row>
    <row r="73" spans="1:10" ht="20.25" customHeight="1">
      <c r="A73" s="718"/>
      <c r="B73" s="710"/>
      <c r="C73" s="628"/>
      <c r="D73" s="629"/>
      <c r="E73" s="270" t="s">
        <v>128</v>
      </c>
      <c r="F73" s="283">
        <f t="shared" si="27"/>
        <v>5956100</v>
      </c>
      <c r="G73" s="364">
        <f t="shared" si="27"/>
        <v>0</v>
      </c>
      <c r="H73" s="364">
        <f t="shared" si="27"/>
        <v>0</v>
      </c>
      <c r="I73" s="365">
        <f>F73+G73+H73</f>
        <v>5956100</v>
      </c>
      <c r="J73" s="275"/>
    </row>
    <row r="74" spans="1:10" ht="20.25" customHeight="1" thickBot="1">
      <c r="A74" s="722"/>
      <c r="B74" s="720"/>
      <c r="C74" s="631"/>
      <c r="D74" s="632"/>
      <c r="E74" s="271" t="s">
        <v>129</v>
      </c>
      <c r="F74" s="366">
        <f>F73-F72</f>
        <v>0</v>
      </c>
      <c r="G74" s="367">
        <f t="shared" ref="G74:I74" si="28">G73-G72</f>
        <v>0</v>
      </c>
      <c r="H74" s="367">
        <f t="shared" si="28"/>
        <v>0</v>
      </c>
      <c r="I74" s="368">
        <f t="shared" si="28"/>
        <v>0</v>
      </c>
    </row>
    <row r="75" spans="1:10" ht="20.25" customHeight="1" thickBot="1">
      <c r="A75" s="285"/>
      <c r="B75" s="285"/>
      <c r="C75" s="285"/>
      <c r="D75" s="285"/>
      <c r="E75" s="284"/>
      <c r="F75" s="369"/>
      <c r="G75" s="369"/>
      <c r="H75" s="369"/>
      <c r="I75" s="369"/>
      <c r="J75" s="277"/>
    </row>
    <row r="76" spans="1:10" ht="18.75" customHeight="1">
      <c r="A76" s="624" t="s">
        <v>118</v>
      </c>
      <c r="B76" s="625"/>
      <c r="C76" s="625"/>
      <c r="D76" s="716"/>
      <c r="E76" s="695" t="s">
        <v>92</v>
      </c>
      <c r="F76" s="697" t="s">
        <v>120</v>
      </c>
      <c r="G76" s="699" t="s">
        <v>137</v>
      </c>
      <c r="H76" s="697" t="s">
        <v>117</v>
      </c>
      <c r="I76" s="701" t="s">
        <v>123</v>
      </c>
    </row>
    <row r="77" spans="1:10" ht="18.75" customHeight="1" thickBot="1">
      <c r="A77" s="322" t="s">
        <v>124</v>
      </c>
      <c r="B77" s="323" t="s">
        <v>125</v>
      </c>
      <c r="C77" s="323"/>
      <c r="D77" s="323" t="s">
        <v>193</v>
      </c>
      <c r="E77" s="686"/>
      <c r="F77" s="732"/>
      <c r="G77" s="732"/>
      <c r="H77" s="732"/>
      <c r="I77" s="733"/>
    </row>
    <row r="78" spans="1:10" ht="18.75" customHeight="1">
      <c r="A78" s="724" t="s">
        <v>145</v>
      </c>
      <c r="B78" s="645" t="s">
        <v>115</v>
      </c>
      <c r="C78" s="645"/>
      <c r="D78" s="645" t="s">
        <v>116</v>
      </c>
      <c r="E78" s="267" t="s">
        <v>127</v>
      </c>
      <c r="F78" s="345">
        <v>6391833</v>
      </c>
      <c r="G78" s="347">
        <v>0</v>
      </c>
      <c r="H78" s="347">
        <v>0</v>
      </c>
      <c r="I78" s="348">
        <f>F78+G78+H78</f>
        <v>6391833</v>
      </c>
    </row>
    <row r="79" spans="1:10" ht="18.75" customHeight="1">
      <c r="A79" s="718"/>
      <c r="B79" s="645"/>
      <c r="C79" s="645"/>
      <c r="D79" s="645"/>
      <c r="E79" s="266" t="s">
        <v>128</v>
      </c>
      <c r="F79" s="281">
        <v>6184473</v>
      </c>
      <c r="G79" s="341">
        <v>0</v>
      </c>
      <c r="H79" s="341">
        <v>0</v>
      </c>
      <c r="I79" s="342">
        <f>SUM(F79:H79)</f>
        <v>6184473</v>
      </c>
    </row>
    <row r="80" spans="1:10" ht="18.75" customHeight="1">
      <c r="A80" s="718"/>
      <c r="B80" s="645"/>
      <c r="C80" s="633"/>
      <c r="D80" s="633"/>
      <c r="E80" s="266" t="s">
        <v>129</v>
      </c>
      <c r="F80" s="281">
        <f>F79-F78</f>
        <v>-207360</v>
      </c>
      <c r="G80" s="341">
        <f t="shared" ref="G80:I80" si="29">G79-G78</f>
        <v>0</v>
      </c>
      <c r="H80" s="341">
        <f t="shared" si="29"/>
        <v>0</v>
      </c>
      <c r="I80" s="342">
        <f t="shared" si="29"/>
        <v>-207360</v>
      </c>
    </row>
    <row r="81" spans="1:10" ht="18.75" customHeight="1">
      <c r="A81" s="718"/>
      <c r="B81" s="645"/>
      <c r="C81" s="644"/>
      <c r="D81" s="644" t="s">
        <v>146</v>
      </c>
      <c r="E81" s="266" t="s">
        <v>127</v>
      </c>
      <c r="F81" s="281">
        <v>5130160</v>
      </c>
      <c r="G81" s="341">
        <v>0</v>
      </c>
      <c r="H81" s="341">
        <v>0</v>
      </c>
      <c r="I81" s="342">
        <f>F81+G81+H81</f>
        <v>5130160</v>
      </c>
    </row>
    <row r="82" spans="1:10" ht="18.75" customHeight="1">
      <c r="A82" s="718"/>
      <c r="B82" s="645"/>
      <c r="C82" s="645"/>
      <c r="D82" s="645"/>
      <c r="E82" s="266" t="s">
        <v>128</v>
      </c>
      <c r="F82" s="281">
        <v>5147320</v>
      </c>
      <c r="G82" s="341">
        <v>0</v>
      </c>
      <c r="H82" s="341">
        <v>0</v>
      </c>
      <c r="I82" s="342">
        <f>F82+G82+H82</f>
        <v>5147320</v>
      </c>
    </row>
    <row r="83" spans="1:10" ht="18.75" customHeight="1">
      <c r="A83" s="718"/>
      <c r="B83" s="645"/>
      <c r="C83" s="633"/>
      <c r="D83" s="633"/>
      <c r="E83" s="266" t="s">
        <v>129</v>
      </c>
      <c r="F83" s="281">
        <f>F82-F81</f>
        <v>17160</v>
      </c>
      <c r="G83" s="341">
        <f t="shared" ref="G83:I83" si="30">G82-G81</f>
        <v>0</v>
      </c>
      <c r="H83" s="341">
        <f t="shared" si="30"/>
        <v>0</v>
      </c>
      <c r="I83" s="342">
        <f t="shared" si="30"/>
        <v>17160</v>
      </c>
      <c r="J83" s="277"/>
    </row>
    <row r="84" spans="1:10" ht="18.75" customHeight="1">
      <c r="A84" s="718"/>
      <c r="B84" s="645"/>
      <c r="C84" s="542"/>
      <c r="D84" s="644" t="s">
        <v>97</v>
      </c>
      <c r="E84" s="543" t="s">
        <v>127</v>
      </c>
      <c r="F84" s="281">
        <v>2468000</v>
      </c>
      <c r="G84" s="341">
        <v>0</v>
      </c>
      <c r="H84" s="344">
        <v>0</v>
      </c>
      <c r="I84" s="342">
        <f>F84+G84+H84</f>
        <v>2468000</v>
      </c>
      <c r="J84" s="277"/>
    </row>
    <row r="85" spans="1:10" ht="18.75" customHeight="1">
      <c r="A85" s="718"/>
      <c r="B85" s="645"/>
      <c r="C85" s="542"/>
      <c r="D85" s="645"/>
      <c r="E85" s="543" t="s">
        <v>128</v>
      </c>
      <c r="F85" s="281">
        <v>2402000</v>
      </c>
      <c r="G85" s="341">
        <v>0</v>
      </c>
      <c r="H85" s="344">
        <v>0</v>
      </c>
      <c r="I85" s="342">
        <f>F85+G85+H85</f>
        <v>2402000</v>
      </c>
      <c r="J85" s="277"/>
    </row>
    <row r="86" spans="1:10" ht="18.75" customHeight="1">
      <c r="A86" s="718"/>
      <c r="B86" s="645"/>
      <c r="C86" s="542"/>
      <c r="D86" s="633"/>
      <c r="E86" s="543" t="s">
        <v>129</v>
      </c>
      <c r="F86" s="281">
        <f>F85-F84</f>
        <v>-66000</v>
      </c>
      <c r="G86" s="341">
        <f t="shared" ref="G86:I86" si="31">G85-G84</f>
        <v>0</v>
      </c>
      <c r="H86" s="341">
        <f t="shared" si="31"/>
        <v>0</v>
      </c>
      <c r="I86" s="342">
        <f t="shared" si="31"/>
        <v>-66000</v>
      </c>
      <c r="J86" s="277"/>
    </row>
    <row r="87" spans="1:10" ht="18.75" customHeight="1">
      <c r="A87" s="718"/>
      <c r="B87" s="645"/>
      <c r="C87" s="644"/>
      <c r="D87" s="644" t="s">
        <v>161</v>
      </c>
      <c r="E87" s="543" t="s">
        <v>127</v>
      </c>
      <c r="F87" s="281">
        <v>443440</v>
      </c>
      <c r="G87" s="341">
        <v>0</v>
      </c>
      <c r="H87" s="341">
        <v>0</v>
      </c>
      <c r="I87" s="342">
        <f>F87+G87+H87</f>
        <v>443440</v>
      </c>
    </row>
    <row r="88" spans="1:10" ht="18.75" customHeight="1">
      <c r="A88" s="718"/>
      <c r="B88" s="645"/>
      <c r="C88" s="645"/>
      <c r="D88" s="645"/>
      <c r="E88" s="543" t="s">
        <v>128</v>
      </c>
      <c r="F88" s="281">
        <v>443440</v>
      </c>
      <c r="G88" s="341">
        <v>0</v>
      </c>
      <c r="H88" s="341">
        <v>0</v>
      </c>
      <c r="I88" s="342">
        <f>F88+G88+H88</f>
        <v>443440</v>
      </c>
    </row>
    <row r="89" spans="1:10" ht="18.75" customHeight="1">
      <c r="A89" s="718"/>
      <c r="B89" s="645"/>
      <c r="C89" s="633"/>
      <c r="D89" s="633"/>
      <c r="E89" s="543" t="s">
        <v>129</v>
      </c>
      <c r="F89" s="281">
        <f>F88-F87</f>
        <v>0</v>
      </c>
      <c r="G89" s="341">
        <f t="shared" ref="G89:I89" si="32">G88-G87</f>
        <v>0</v>
      </c>
      <c r="H89" s="341">
        <f t="shared" si="32"/>
        <v>0</v>
      </c>
      <c r="I89" s="342">
        <f t="shared" si="32"/>
        <v>0</v>
      </c>
    </row>
    <row r="90" spans="1:10" ht="18.75" customHeight="1">
      <c r="A90" s="718"/>
      <c r="B90" s="645"/>
      <c r="C90" s="291"/>
      <c r="D90" s="644" t="s">
        <v>296</v>
      </c>
      <c r="E90" s="266" t="s">
        <v>255</v>
      </c>
      <c r="F90" s="281">
        <v>200000</v>
      </c>
      <c r="G90" s="341">
        <v>0</v>
      </c>
      <c r="H90" s="341">
        <v>0</v>
      </c>
      <c r="I90" s="342">
        <f>SUM(F90:H90)</f>
        <v>200000</v>
      </c>
    </row>
    <row r="91" spans="1:10" ht="18.75" customHeight="1">
      <c r="A91" s="718"/>
      <c r="B91" s="645"/>
      <c r="C91" s="291"/>
      <c r="D91" s="645"/>
      <c r="E91" s="266" t="s">
        <v>256</v>
      </c>
      <c r="F91" s="281">
        <v>340200</v>
      </c>
      <c r="G91" s="341">
        <v>0</v>
      </c>
      <c r="H91" s="341">
        <v>0</v>
      </c>
      <c r="I91" s="342">
        <f>SUM(F91:H91)</f>
        <v>340200</v>
      </c>
    </row>
    <row r="92" spans="1:10" ht="18.75" customHeight="1">
      <c r="A92" s="718"/>
      <c r="B92" s="645"/>
      <c r="C92" s="291"/>
      <c r="D92" s="633"/>
      <c r="E92" s="266" t="s">
        <v>257</v>
      </c>
      <c r="F92" s="281">
        <f>SUM(F91-F90)</f>
        <v>140200</v>
      </c>
      <c r="G92" s="281">
        <f t="shared" ref="G92:I92" si="33">SUM(G91-G90)</f>
        <v>0</v>
      </c>
      <c r="H92" s="281">
        <f t="shared" si="33"/>
        <v>0</v>
      </c>
      <c r="I92" s="351">
        <f t="shared" si="33"/>
        <v>140200</v>
      </c>
    </row>
    <row r="93" spans="1:10" ht="18.75" customHeight="1">
      <c r="A93" s="718"/>
      <c r="B93" s="645"/>
      <c r="C93" s="644"/>
      <c r="D93" s="644" t="s">
        <v>254</v>
      </c>
      <c r="E93" s="543" t="s">
        <v>255</v>
      </c>
      <c r="F93" s="281">
        <v>94000</v>
      </c>
      <c r="G93" s="341">
        <v>0</v>
      </c>
      <c r="H93" s="341">
        <v>0</v>
      </c>
      <c r="I93" s="342">
        <f>SUM(F93:H93)</f>
        <v>94000</v>
      </c>
    </row>
    <row r="94" spans="1:10" ht="18.75" customHeight="1">
      <c r="A94" s="718"/>
      <c r="B94" s="645"/>
      <c r="C94" s="645"/>
      <c r="D94" s="645"/>
      <c r="E94" s="543" t="s">
        <v>256</v>
      </c>
      <c r="F94" s="281">
        <v>94000</v>
      </c>
      <c r="G94" s="341">
        <v>0</v>
      </c>
      <c r="H94" s="341">
        <v>0</v>
      </c>
      <c r="I94" s="342">
        <f>SUM(F94:H94)</f>
        <v>94000</v>
      </c>
    </row>
    <row r="95" spans="1:10" ht="18.75" customHeight="1">
      <c r="A95" s="718"/>
      <c r="B95" s="645"/>
      <c r="C95" s="633"/>
      <c r="D95" s="633"/>
      <c r="E95" s="543" t="s">
        <v>257</v>
      </c>
      <c r="F95" s="281">
        <f>SUM(F94-F93)</f>
        <v>0</v>
      </c>
      <c r="G95" s="281">
        <f t="shared" ref="G95:I95" si="34">SUM(G94-G93)</f>
        <v>0</v>
      </c>
      <c r="H95" s="281">
        <f t="shared" si="34"/>
        <v>0</v>
      </c>
      <c r="I95" s="351">
        <f t="shared" si="34"/>
        <v>0</v>
      </c>
    </row>
    <row r="96" spans="1:10" ht="18.75" customHeight="1">
      <c r="A96" s="718"/>
      <c r="B96" s="645"/>
      <c r="C96" s="644"/>
      <c r="D96" s="634" t="s">
        <v>142</v>
      </c>
      <c r="E96" s="270" t="s">
        <v>127</v>
      </c>
      <c r="F96" s="283">
        <f>SUM(F78,F81,F84,F87,F90,F93)</f>
        <v>14727433</v>
      </c>
      <c r="G96" s="283">
        <f t="shared" ref="G96:H96" si="35">SUM(G78,G81,G84,G87,G90,G93)</f>
        <v>0</v>
      </c>
      <c r="H96" s="283">
        <f t="shared" si="35"/>
        <v>0</v>
      </c>
      <c r="I96" s="356">
        <f>SUM(F96:H96)</f>
        <v>14727433</v>
      </c>
    </row>
    <row r="97" spans="1:11" ht="18.75" customHeight="1">
      <c r="A97" s="718"/>
      <c r="B97" s="645"/>
      <c r="C97" s="645"/>
      <c r="D97" s="685"/>
      <c r="E97" s="270" t="s">
        <v>128</v>
      </c>
      <c r="F97" s="283">
        <f>SUM(F79,F82,F85,F88,F91,F94)</f>
        <v>14611433</v>
      </c>
      <c r="G97" s="283">
        <f t="shared" ref="G97:H97" si="36">SUM(G79,G82,G85,G88,G91,G94)</f>
        <v>0</v>
      </c>
      <c r="H97" s="283">
        <f t="shared" si="36"/>
        <v>0</v>
      </c>
      <c r="I97" s="356">
        <f>SUM(F97:H97)</f>
        <v>14611433</v>
      </c>
    </row>
    <row r="98" spans="1:11" ht="18.75" customHeight="1">
      <c r="A98" s="718"/>
      <c r="B98" s="645"/>
      <c r="C98" s="633"/>
      <c r="D98" s="696"/>
      <c r="E98" s="270" t="s">
        <v>129</v>
      </c>
      <c r="F98" s="283">
        <f>SUM(F97-F96)</f>
        <v>-116000</v>
      </c>
      <c r="G98" s="283">
        <f t="shared" ref="G98:H98" si="37">SUM(G97-G96)</f>
        <v>0</v>
      </c>
      <c r="H98" s="283">
        <f t="shared" si="37"/>
        <v>0</v>
      </c>
      <c r="I98" s="356">
        <f t="shared" ref="I98" si="38">SUM(I97-I96)</f>
        <v>-116000</v>
      </c>
    </row>
    <row r="99" spans="1:11" ht="18.75" customHeight="1">
      <c r="A99" s="718"/>
      <c r="B99" s="644" t="s">
        <v>194</v>
      </c>
      <c r="C99" s="268"/>
      <c r="D99" s="644" t="s">
        <v>195</v>
      </c>
      <c r="E99" s="266" t="s">
        <v>127</v>
      </c>
      <c r="F99" s="343">
        <v>408520</v>
      </c>
      <c r="G99" s="350">
        <v>0</v>
      </c>
      <c r="H99" s="343">
        <v>881418</v>
      </c>
      <c r="I99" s="342">
        <f>F99+G99+H99</f>
        <v>1289938</v>
      </c>
    </row>
    <row r="100" spans="1:11" ht="18.75" customHeight="1">
      <c r="A100" s="718"/>
      <c r="B100" s="645"/>
      <c r="C100" s="272"/>
      <c r="D100" s="645"/>
      <c r="E100" s="266" t="s">
        <v>128</v>
      </c>
      <c r="F100" s="343">
        <v>408520</v>
      </c>
      <c r="G100" s="350">
        <v>0</v>
      </c>
      <c r="H100" s="343">
        <v>220000</v>
      </c>
      <c r="I100" s="342">
        <f>F100+G100+H100</f>
        <v>628520</v>
      </c>
      <c r="K100" s="287"/>
    </row>
    <row r="101" spans="1:11" ht="18.75" customHeight="1">
      <c r="A101" s="718"/>
      <c r="B101" s="645"/>
      <c r="C101" s="291"/>
      <c r="D101" s="645"/>
      <c r="E101" s="299" t="s">
        <v>129</v>
      </c>
      <c r="F101" s="370">
        <f>SUM(F100-F99)</f>
        <v>0</v>
      </c>
      <c r="G101" s="370">
        <f t="shared" ref="G101:I101" si="39">SUM(G100-G99)</f>
        <v>0</v>
      </c>
      <c r="H101" s="370">
        <f t="shared" si="39"/>
        <v>-661418</v>
      </c>
      <c r="I101" s="371">
        <f t="shared" si="39"/>
        <v>-661418</v>
      </c>
      <c r="K101" s="287"/>
    </row>
    <row r="102" spans="1:11" ht="18.75" customHeight="1">
      <c r="A102" s="718"/>
      <c r="B102" s="645"/>
      <c r="C102" s="291"/>
      <c r="D102" s="634" t="s">
        <v>142</v>
      </c>
      <c r="E102" s="325" t="s">
        <v>127</v>
      </c>
      <c r="F102" s="380">
        <f>SUM(F99)</f>
        <v>408520</v>
      </c>
      <c r="G102" s="380">
        <f t="shared" ref="G102:H102" si="40">SUM(G99)</f>
        <v>0</v>
      </c>
      <c r="H102" s="380">
        <f t="shared" si="40"/>
        <v>881418</v>
      </c>
      <c r="I102" s="381">
        <f>SUM(F102:H102)</f>
        <v>1289938</v>
      </c>
      <c r="K102" s="287"/>
    </row>
    <row r="103" spans="1:11" ht="18.75" customHeight="1">
      <c r="A103" s="718"/>
      <c r="B103" s="645"/>
      <c r="C103" s="291"/>
      <c r="D103" s="685"/>
      <c r="E103" s="270" t="s">
        <v>128</v>
      </c>
      <c r="F103" s="380">
        <f>SUM(F100)</f>
        <v>408520</v>
      </c>
      <c r="G103" s="380">
        <f t="shared" ref="G103:H103" si="41">SUM(G100)</f>
        <v>0</v>
      </c>
      <c r="H103" s="380">
        <f t="shared" si="41"/>
        <v>220000</v>
      </c>
      <c r="I103" s="381">
        <f>SUM(F103:H103)</f>
        <v>628520</v>
      </c>
      <c r="K103" s="287"/>
    </row>
    <row r="104" spans="1:11" ht="18.75" customHeight="1" thickBot="1">
      <c r="A104" s="718"/>
      <c r="B104" s="645"/>
      <c r="C104" s="295"/>
      <c r="D104" s="723"/>
      <c r="E104" s="335" t="s">
        <v>129</v>
      </c>
      <c r="F104" s="357">
        <f>SUM(F101)</f>
        <v>0</v>
      </c>
      <c r="G104" s="357">
        <f t="shared" ref="G104:I104" si="42">SUM(G101)</f>
        <v>0</v>
      </c>
      <c r="H104" s="357">
        <f t="shared" si="42"/>
        <v>-661418</v>
      </c>
      <c r="I104" s="358">
        <f t="shared" si="42"/>
        <v>-661418</v>
      </c>
    </row>
    <row r="105" spans="1:11" ht="18.75" customHeight="1" thickTop="1">
      <c r="A105" s="718"/>
      <c r="B105" s="707" t="s">
        <v>249</v>
      </c>
      <c r="C105" s="708"/>
      <c r="D105" s="709"/>
      <c r="E105" s="331" t="s">
        <v>127</v>
      </c>
      <c r="F105" s="354">
        <f>SUM(F96,F102)</f>
        <v>15135953</v>
      </c>
      <c r="G105" s="354">
        <f t="shared" ref="G105:I105" si="43">SUM(G96,G102)</f>
        <v>0</v>
      </c>
      <c r="H105" s="354">
        <f t="shared" si="43"/>
        <v>881418</v>
      </c>
      <c r="I105" s="355">
        <f t="shared" si="43"/>
        <v>16017371</v>
      </c>
    </row>
    <row r="106" spans="1:11" ht="18.75" customHeight="1">
      <c r="A106" s="718"/>
      <c r="B106" s="710"/>
      <c r="C106" s="628"/>
      <c r="D106" s="629"/>
      <c r="E106" s="270" t="s">
        <v>128</v>
      </c>
      <c r="F106" s="283">
        <f>SUM(F97,F103)</f>
        <v>15019953</v>
      </c>
      <c r="G106" s="283">
        <f t="shared" ref="G106:I106" si="44">SUM(G97,G103)</f>
        <v>0</v>
      </c>
      <c r="H106" s="283">
        <f t="shared" si="44"/>
        <v>220000</v>
      </c>
      <c r="I106" s="356">
        <f t="shared" si="44"/>
        <v>15239953</v>
      </c>
    </row>
    <row r="107" spans="1:11" ht="18.75" customHeight="1" thickBot="1">
      <c r="A107" s="722"/>
      <c r="B107" s="720"/>
      <c r="C107" s="631"/>
      <c r="D107" s="632"/>
      <c r="E107" s="271" t="s">
        <v>129</v>
      </c>
      <c r="F107" s="366">
        <f>SUM(F106-F105)</f>
        <v>-116000</v>
      </c>
      <c r="G107" s="366">
        <f t="shared" ref="G107:I107" si="45">SUM(G106-G105)</f>
        <v>0</v>
      </c>
      <c r="H107" s="366">
        <f t="shared" si="45"/>
        <v>-661418</v>
      </c>
      <c r="I107" s="373">
        <f t="shared" si="45"/>
        <v>-777418</v>
      </c>
    </row>
    <row r="108" spans="1:11" ht="20.25" customHeight="1" thickBot="1"/>
    <row r="109" spans="1:11" ht="20.25" customHeight="1">
      <c r="A109" s="692" t="s">
        <v>118</v>
      </c>
      <c r="B109" s="693"/>
      <c r="C109" s="693"/>
      <c r="D109" s="694"/>
      <c r="E109" s="695" t="s">
        <v>92</v>
      </c>
      <c r="F109" s="697" t="s">
        <v>120</v>
      </c>
      <c r="G109" s="699" t="s">
        <v>137</v>
      </c>
      <c r="H109" s="697" t="s">
        <v>117</v>
      </c>
      <c r="I109" s="701" t="s">
        <v>123</v>
      </c>
    </row>
    <row r="110" spans="1:11" ht="20.25" customHeight="1">
      <c r="A110" s="339" t="s">
        <v>124</v>
      </c>
      <c r="B110" s="340" t="s">
        <v>125</v>
      </c>
      <c r="C110" s="743" t="s">
        <v>126</v>
      </c>
      <c r="D110" s="744"/>
      <c r="E110" s="705"/>
      <c r="F110" s="706"/>
      <c r="G110" s="731"/>
      <c r="H110" s="706"/>
      <c r="I110" s="730"/>
      <c r="J110" s="275"/>
    </row>
    <row r="111" spans="1:11" ht="20.25" customHeight="1">
      <c r="A111" s="745" t="s">
        <v>134</v>
      </c>
      <c r="B111" s="746" t="s">
        <v>134</v>
      </c>
      <c r="C111" s="747" t="s">
        <v>134</v>
      </c>
      <c r="D111" s="748"/>
      <c r="E111" s="326" t="s">
        <v>127</v>
      </c>
      <c r="F111" s="374"/>
      <c r="G111" s="374">
        <v>0</v>
      </c>
      <c r="H111" s="374"/>
      <c r="I111" s="375">
        <f>F111+G111+H111</f>
        <v>0</v>
      </c>
      <c r="J111" s="275"/>
    </row>
    <row r="112" spans="1:11" ht="20.25" customHeight="1">
      <c r="A112" s="718"/>
      <c r="B112" s="645"/>
      <c r="C112" s="749"/>
      <c r="D112" s="750"/>
      <c r="E112" s="266" t="s">
        <v>128</v>
      </c>
      <c r="F112" s="343">
        <v>0</v>
      </c>
      <c r="G112" s="343">
        <v>0</v>
      </c>
      <c r="H112" s="343">
        <v>661480</v>
      </c>
      <c r="I112" s="371">
        <f>SUM(F112:H112)</f>
        <v>661480</v>
      </c>
    </row>
    <row r="113" spans="1:10" ht="20.25" customHeight="1" thickBot="1">
      <c r="A113" s="718"/>
      <c r="B113" s="662"/>
      <c r="C113" s="751"/>
      <c r="D113" s="752"/>
      <c r="E113" s="319" t="s">
        <v>129</v>
      </c>
      <c r="F113" s="435">
        <v>0</v>
      </c>
      <c r="G113" s="435">
        <f t="shared" ref="G113:I113" si="46">G112-G111</f>
        <v>0</v>
      </c>
      <c r="H113" s="435">
        <f t="shared" si="46"/>
        <v>661480</v>
      </c>
      <c r="I113" s="436">
        <f t="shared" si="46"/>
        <v>661480</v>
      </c>
    </row>
    <row r="114" spans="1:10" ht="20.25" customHeight="1" thickTop="1">
      <c r="A114" s="718"/>
      <c r="B114" s="710" t="s">
        <v>250</v>
      </c>
      <c r="C114" s="628"/>
      <c r="D114" s="629"/>
      <c r="E114" s="325" t="s">
        <v>127</v>
      </c>
      <c r="F114" s="376">
        <f>SUM(F111)</f>
        <v>0</v>
      </c>
      <c r="G114" s="376">
        <f t="shared" ref="G114:H114" si="47">SUM(G111)</f>
        <v>0</v>
      </c>
      <c r="H114" s="376">
        <f t="shared" si="47"/>
        <v>0</v>
      </c>
      <c r="I114" s="377">
        <f>SUM(F114:H114)</f>
        <v>0</v>
      </c>
    </row>
    <row r="115" spans="1:10" ht="20.25" customHeight="1">
      <c r="A115" s="718"/>
      <c r="B115" s="710"/>
      <c r="C115" s="628"/>
      <c r="D115" s="629"/>
      <c r="E115" s="270" t="s">
        <v>128</v>
      </c>
      <c r="F115" s="378">
        <f>SUM(F112)</f>
        <v>0</v>
      </c>
      <c r="G115" s="378">
        <f t="shared" ref="G115" si="48">SUM(G112)</f>
        <v>0</v>
      </c>
      <c r="H115" s="378">
        <f>SUM(H112)</f>
        <v>661480</v>
      </c>
      <c r="I115" s="379">
        <f>SUM(F115:H115)</f>
        <v>661480</v>
      </c>
    </row>
    <row r="116" spans="1:10" ht="20.25" customHeight="1" thickBot="1">
      <c r="A116" s="719"/>
      <c r="B116" s="711"/>
      <c r="C116" s="712"/>
      <c r="D116" s="713"/>
      <c r="E116" s="274" t="s">
        <v>129</v>
      </c>
      <c r="F116" s="380">
        <f>F115-F114</f>
        <v>0</v>
      </c>
      <c r="G116" s="380">
        <f t="shared" ref="G116:H116" si="49">G115-G114</f>
        <v>0</v>
      </c>
      <c r="H116" s="380">
        <f t="shared" si="49"/>
        <v>661480</v>
      </c>
      <c r="I116" s="381">
        <f>I115-I114</f>
        <v>661480</v>
      </c>
    </row>
    <row r="117" spans="1:10" ht="20.25" customHeight="1" thickTop="1">
      <c r="A117" s="741" t="s">
        <v>132</v>
      </c>
      <c r="B117" s="734" t="s">
        <v>132</v>
      </c>
      <c r="C117" s="735" t="s">
        <v>133</v>
      </c>
      <c r="D117" s="736"/>
      <c r="E117" s="332" t="s">
        <v>127</v>
      </c>
      <c r="F117" s="382"/>
      <c r="G117" s="382">
        <v>0</v>
      </c>
      <c r="H117" s="382">
        <v>0</v>
      </c>
      <c r="I117" s="383">
        <f>F117+G117+H117</f>
        <v>0</v>
      </c>
    </row>
    <row r="118" spans="1:10" ht="20.25" customHeight="1">
      <c r="A118" s="681"/>
      <c r="B118" s="645"/>
      <c r="C118" s="737"/>
      <c r="D118" s="664"/>
      <c r="E118" s="266" t="s">
        <v>128</v>
      </c>
      <c r="F118" s="281">
        <v>66979</v>
      </c>
      <c r="G118" s="281">
        <v>0</v>
      </c>
      <c r="H118" s="281">
        <v>0</v>
      </c>
      <c r="I118" s="351">
        <f>F118+G118+H118</f>
        <v>66979</v>
      </c>
    </row>
    <row r="119" spans="1:10" ht="20.25" customHeight="1" thickBot="1">
      <c r="A119" s="681"/>
      <c r="B119" s="645"/>
      <c r="C119" s="737"/>
      <c r="D119" s="664"/>
      <c r="E119" s="292" t="s">
        <v>129</v>
      </c>
      <c r="F119" s="352">
        <f>F118-F117</f>
        <v>66979</v>
      </c>
      <c r="G119" s="352">
        <f t="shared" ref="G119:I119" si="50">G118-G117</f>
        <v>0</v>
      </c>
      <c r="H119" s="352">
        <f t="shared" si="50"/>
        <v>0</v>
      </c>
      <c r="I119" s="353">
        <f t="shared" si="50"/>
        <v>66979</v>
      </c>
    </row>
    <row r="120" spans="1:10" ht="20.25" customHeight="1" thickTop="1">
      <c r="A120" s="681"/>
      <c r="B120" s="738" t="s">
        <v>251</v>
      </c>
      <c r="C120" s="708"/>
      <c r="D120" s="709"/>
      <c r="E120" s="331" t="s">
        <v>127</v>
      </c>
      <c r="F120" s="382">
        <f>SUM(F117)</f>
        <v>0</v>
      </c>
      <c r="G120" s="382">
        <f t="shared" ref="G120:H120" si="51">SUM(G117)</f>
        <v>0</v>
      </c>
      <c r="H120" s="382">
        <f t="shared" si="51"/>
        <v>0</v>
      </c>
      <c r="I120" s="384">
        <f>SUM(H120)</f>
        <v>0</v>
      </c>
    </row>
    <row r="121" spans="1:10" ht="20.25" customHeight="1">
      <c r="A121" s="681"/>
      <c r="B121" s="739"/>
      <c r="C121" s="628"/>
      <c r="D121" s="629"/>
      <c r="E121" s="270" t="s">
        <v>128</v>
      </c>
      <c r="F121" s="378">
        <f>SUM(F118)</f>
        <v>66979</v>
      </c>
      <c r="G121" s="378">
        <f t="shared" ref="G121:H121" si="52">SUM(G118)</f>
        <v>0</v>
      </c>
      <c r="H121" s="378">
        <f t="shared" si="52"/>
        <v>0</v>
      </c>
      <c r="I121" s="356">
        <f>SUM(F121:H121)</f>
        <v>66979</v>
      </c>
    </row>
    <row r="122" spans="1:10" ht="20.25" customHeight="1" thickBot="1">
      <c r="A122" s="742"/>
      <c r="B122" s="740"/>
      <c r="C122" s="712"/>
      <c r="D122" s="713"/>
      <c r="E122" s="335" t="s">
        <v>129</v>
      </c>
      <c r="F122" s="385">
        <f>SUM(F119)</f>
        <v>66979</v>
      </c>
      <c r="G122" s="385">
        <f t="shared" ref="G122:H122" si="53">SUM(G119)</f>
        <v>0</v>
      </c>
      <c r="H122" s="385">
        <f t="shared" si="53"/>
        <v>0</v>
      </c>
      <c r="I122" s="358">
        <f>SUM(F122:H122)</f>
        <v>66979</v>
      </c>
    </row>
    <row r="123" spans="1:10" ht="20.25" customHeight="1" thickTop="1">
      <c r="A123" s="741" t="s">
        <v>147</v>
      </c>
      <c r="B123" s="645" t="s">
        <v>147</v>
      </c>
      <c r="C123" s="639" t="s">
        <v>147</v>
      </c>
      <c r="D123" s="664"/>
      <c r="E123" s="293" t="s">
        <v>127</v>
      </c>
      <c r="F123" s="386">
        <v>1041</v>
      </c>
      <c r="G123" s="387">
        <v>0</v>
      </c>
      <c r="H123" s="387"/>
      <c r="I123" s="388">
        <f>F123+G123+H123</f>
        <v>1041</v>
      </c>
    </row>
    <row r="124" spans="1:10" ht="20.25" customHeight="1">
      <c r="A124" s="681"/>
      <c r="B124" s="645"/>
      <c r="C124" s="639"/>
      <c r="D124" s="664"/>
      <c r="E124" s="266" t="s">
        <v>128</v>
      </c>
      <c r="F124" s="343"/>
      <c r="G124" s="343">
        <v>0</v>
      </c>
      <c r="H124" s="343">
        <v>0</v>
      </c>
      <c r="I124" s="371">
        <f>F124+G124+H124</f>
        <v>0</v>
      </c>
    </row>
    <row r="125" spans="1:10" ht="20.25" customHeight="1" thickBot="1">
      <c r="A125" s="681"/>
      <c r="B125" s="645"/>
      <c r="C125" s="639"/>
      <c r="D125" s="664"/>
      <c r="E125" s="268" t="s">
        <v>129</v>
      </c>
      <c r="F125" s="370">
        <f>F124-F123</f>
        <v>-1041</v>
      </c>
      <c r="G125" s="370">
        <f t="shared" ref="G125:I125" si="54">G124-G123</f>
        <v>0</v>
      </c>
      <c r="H125" s="370">
        <f t="shared" si="54"/>
        <v>0</v>
      </c>
      <c r="I125" s="372">
        <f t="shared" si="54"/>
        <v>-1041</v>
      </c>
    </row>
    <row r="126" spans="1:10" ht="20.25" customHeight="1" thickTop="1">
      <c r="A126" s="681"/>
      <c r="B126" s="738" t="s">
        <v>252</v>
      </c>
      <c r="C126" s="708"/>
      <c r="D126" s="709"/>
      <c r="E126" s="331" t="s">
        <v>127</v>
      </c>
      <c r="F126" s="408">
        <f>SUM(F123)</f>
        <v>1041</v>
      </c>
      <c r="G126" s="408">
        <f t="shared" ref="G126:H126" si="55">SUM(G123)</f>
        <v>0</v>
      </c>
      <c r="H126" s="408">
        <f t="shared" si="55"/>
        <v>0</v>
      </c>
      <c r="I126" s="409">
        <f>F126+G126+H126</f>
        <v>1041</v>
      </c>
    </row>
    <row r="127" spans="1:10" ht="20.25" customHeight="1">
      <c r="A127" s="681"/>
      <c r="B127" s="739"/>
      <c r="C127" s="628"/>
      <c r="D127" s="629"/>
      <c r="E127" s="270" t="s">
        <v>128</v>
      </c>
      <c r="F127" s="378">
        <f>SUM(F124)</f>
        <v>0</v>
      </c>
      <c r="G127" s="378">
        <f t="shared" ref="G127:H127" si="56">SUM(G124)</f>
        <v>0</v>
      </c>
      <c r="H127" s="378">
        <f t="shared" si="56"/>
        <v>0</v>
      </c>
      <c r="I127" s="379">
        <f>F127+G127+H127</f>
        <v>0</v>
      </c>
    </row>
    <row r="128" spans="1:10" ht="20.25" customHeight="1" thickBot="1">
      <c r="A128" s="742"/>
      <c r="B128" s="740"/>
      <c r="C128" s="712"/>
      <c r="D128" s="713"/>
      <c r="E128" s="335" t="s">
        <v>129</v>
      </c>
      <c r="F128" s="385">
        <f>F127-F126</f>
        <v>-1041</v>
      </c>
      <c r="G128" s="385">
        <f t="shared" ref="G128:H128" si="57">G127-G126</f>
        <v>0</v>
      </c>
      <c r="H128" s="385">
        <f t="shared" si="57"/>
        <v>0</v>
      </c>
      <c r="I128" s="389">
        <f t="shared" ref="I128" si="58">I127-I126</f>
        <v>-1041</v>
      </c>
      <c r="J128" s="277"/>
    </row>
    <row r="129" spans="1:11" ht="23.25" customHeight="1" thickTop="1">
      <c r="A129" s="627" t="s">
        <v>253</v>
      </c>
      <c r="B129" s="628"/>
      <c r="C129" s="628"/>
      <c r="D129" s="629"/>
      <c r="E129" s="325" t="s">
        <v>127</v>
      </c>
      <c r="F129" s="390">
        <f>F63+F72+F105+F114+F120+F126</f>
        <v>59862601</v>
      </c>
      <c r="G129" s="391">
        <v>0</v>
      </c>
      <c r="H129" s="391">
        <f>H63+H72+H105+H114+H126</f>
        <v>881918</v>
      </c>
      <c r="I129" s="392">
        <f>I63+I72+I105+I114+I120+I126</f>
        <v>60744519</v>
      </c>
      <c r="J129" s="275"/>
      <c r="K129" s="277"/>
    </row>
    <row r="130" spans="1:11" ht="23.25" customHeight="1">
      <c r="A130" s="627"/>
      <c r="B130" s="628"/>
      <c r="C130" s="628"/>
      <c r="D130" s="629"/>
      <c r="E130" s="270" t="s">
        <v>128</v>
      </c>
      <c r="F130" s="283">
        <f>F64+F73+F106+F115+F121+F127</f>
        <v>59862539</v>
      </c>
      <c r="G130" s="364">
        <v>0</v>
      </c>
      <c r="H130" s="364">
        <f>H64+H73+H106+H115+H127</f>
        <v>881980</v>
      </c>
      <c r="I130" s="365">
        <f>I64+I73+I106+I115+I121+I127</f>
        <v>60744519</v>
      </c>
      <c r="J130" s="275"/>
      <c r="K130" s="277"/>
    </row>
    <row r="131" spans="1:11" ht="23.25" customHeight="1" thickBot="1">
      <c r="A131" s="630"/>
      <c r="B131" s="631"/>
      <c r="C131" s="631"/>
      <c r="D131" s="632"/>
      <c r="E131" s="271" t="s">
        <v>129</v>
      </c>
      <c r="F131" s="366">
        <f>F130-F129</f>
        <v>-62</v>
      </c>
      <c r="G131" s="367">
        <v>0</v>
      </c>
      <c r="H131" s="367">
        <f>H130-H129</f>
        <v>62</v>
      </c>
      <c r="I131" s="368">
        <f>I130-I129</f>
        <v>0</v>
      </c>
    </row>
    <row r="133" spans="1:11" ht="20.25" customHeight="1">
      <c r="F133" s="393"/>
      <c r="J133" s="276"/>
    </row>
  </sheetData>
  <mergeCells count="91">
    <mergeCell ref="B114:D116"/>
    <mergeCell ref="C110:D110"/>
    <mergeCell ref="A111:A116"/>
    <mergeCell ref="B111:B113"/>
    <mergeCell ref="C111:D113"/>
    <mergeCell ref="A129:D131"/>
    <mergeCell ref="B117:B119"/>
    <mergeCell ref="C117:D119"/>
    <mergeCell ref="B120:D122"/>
    <mergeCell ref="A123:A128"/>
    <mergeCell ref="B123:B125"/>
    <mergeCell ref="C123:D125"/>
    <mergeCell ref="B126:D128"/>
    <mergeCell ref="A117:A122"/>
    <mergeCell ref="D45:D47"/>
    <mergeCell ref="D48:D50"/>
    <mergeCell ref="D51:D53"/>
    <mergeCell ref="D57:D59"/>
    <mergeCell ref="I109:I110"/>
    <mergeCell ref="G109:G110"/>
    <mergeCell ref="H109:H110"/>
    <mergeCell ref="G76:G77"/>
    <mergeCell ref="H76:H77"/>
    <mergeCell ref="I76:I77"/>
    <mergeCell ref="E76:E77"/>
    <mergeCell ref="F76:F77"/>
    <mergeCell ref="D54:D56"/>
    <mergeCell ref="D84:D86"/>
    <mergeCell ref="B99:B104"/>
    <mergeCell ref="A109:D109"/>
    <mergeCell ref="D99:D101"/>
    <mergeCell ref="D102:D104"/>
    <mergeCell ref="B105:D107"/>
    <mergeCell ref="A78:A107"/>
    <mergeCell ref="B78:B98"/>
    <mergeCell ref="C78:C80"/>
    <mergeCell ref="D78:D80"/>
    <mergeCell ref="C81:C83"/>
    <mergeCell ref="D81:D83"/>
    <mergeCell ref="C87:C89"/>
    <mergeCell ref="D87:D89"/>
    <mergeCell ref="C93:C95"/>
    <mergeCell ref="D93:D95"/>
    <mergeCell ref="D42:D44"/>
    <mergeCell ref="E109:E110"/>
    <mergeCell ref="F109:F110"/>
    <mergeCell ref="D90:D92"/>
    <mergeCell ref="D66:D68"/>
    <mergeCell ref="B63:D65"/>
    <mergeCell ref="D60:D62"/>
    <mergeCell ref="B66:B71"/>
    <mergeCell ref="D69:D71"/>
    <mergeCell ref="C96:C98"/>
    <mergeCell ref="A76:D76"/>
    <mergeCell ref="D96:D98"/>
    <mergeCell ref="A42:A65"/>
    <mergeCell ref="B72:D74"/>
    <mergeCell ref="A66:A74"/>
    <mergeCell ref="B42:B62"/>
    <mergeCell ref="A1:I1"/>
    <mergeCell ref="A6:A38"/>
    <mergeCell ref="B30:C38"/>
    <mergeCell ref="D30:D32"/>
    <mergeCell ref="D33:D35"/>
    <mergeCell ref="D36:D38"/>
    <mergeCell ref="A2:I2"/>
    <mergeCell ref="A3:I3"/>
    <mergeCell ref="A4:D4"/>
    <mergeCell ref="E4:E5"/>
    <mergeCell ref="F4:F5"/>
    <mergeCell ref="G4:G5"/>
    <mergeCell ref="H4:H5"/>
    <mergeCell ref="I4:I5"/>
    <mergeCell ref="C5:D5"/>
    <mergeCell ref="D12:D14"/>
    <mergeCell ref="B6:B29"/>
    <mergeCell ref="C6:D8"/>
    <mergeCell ref="C9:D11"/>
    <mergeCell ref="C15:D17"/>
    <mergeCell ref="C18:D20"/>
    <mergeCell ref="C21:D23"/>
    <mergeCell ref="C24:D26"/>
    <mergeCell ref="C27:D29"/>
    <mergeCell ref="A39:I39"/>
    <mergeCell ref="I40:I41"/>
    <mergeCell ref="C41:D41"/>
    <mergeCell ref="F40:F41"/>
    <mergeCell ref="G40:G41"/>
    <mergeCell ref="H40:H41"/>
    <mergeCell ref="A40:D40"/>
    <mergeCell ref="E40:E41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rowBreaks count="3" manualBreakCount="3">
    <brk id="38" max="16383" man="1"/>
    <brk id="74" max="16383" man="1"/>
    <brk id="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Layout" zoomScaleNormal="100" workbookViewId="0">
      <selection activeCell="C1" sqref="C1"/>
    </sheetView>
  </sheetViews>
  <sheetFormatPr defaultRowHeight="18" customHeight="1"/>
  <cols>
    <col min="1" max="1" width="7.109375" style="11" customWidth="1"/>
    <col min="2" max="4" width="7.33203125" style="11" customWidth="1"/>
    <col min="5" max="6" width="8.21875" style="11" customWidth="1"/>
    <col min="7" max="7" width="9.5546875" style="11" customWidth="1"/>
    <col min="8" max="8" width="8.21875" style="11" customWidth="1"/>
    <col min="9" max="9" width="6.6640625" style="11" customWidth="1"/>
    <col min="10" max="10" width="12.6640625" style="11" customWidth="1"/>
    <col min="11" max="11" width="8.88671875" style="11"/>
    <col min="12" max="16384" width="8.88671875" style="5"/>
  </cols>
  <sheetData>
    <row r="1" spans="1:10" ht="18" customHeight="1">
      <c r="A1" s="755" t="s">
        <v>20</v>
      </c>
      <c r="B1" s="755"/>
    </row>
    <row r="2" spans="1:10" ht="39.75" customHeight="1">
      <c r="A2" s="756" t="s">
        <v>329</v>
      </c>
      <c r="B2" s="756"/>
      <c r="C2" s="756"/>
      <c r="D2" s="756"/>
      <c r="E2" s="756"/>
      <c r="F2" s="756"/>
      <c r="G2" s="756"/>
      <c r="H2" s="756"/>
      <c r="I2" s="756"/>
      <c r="J2" s="756"/>
    </row>
    <row r="3" spans="1:10" ht="18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9.5" customHeight="1">
      <c r="A4" s="757" t="s">
        <v>21</v>
      </c>
      <c r="B4" s="758"/>
      <c r="C4" s="758"/>
      <c r="D4" s="759" t="s">
        <v>22</v>
      </c>
      <c r="E4" s="759" t="s">
        <v>23</v>
      </c>
      <c r="F4" s="759" t="s">
        <v>24</v>
      </c>
      <c r="G4" s="759" t="s">
        <v>25</v>
      </c>
      <c r="H4" s="759" t="s">
        <v>26</v>
      </c>
      <c r="I4" s="759" t="s">
        <v>27</v>
      </c>
      <c r="J4" s="761" t="s">
        <v>28</v>
      </c>
    </row>
    <row r="5" spans="1:10" ht="19.5" customHeight="1" thickBot="1">
      <c r="A5" s="8" t="s">
        <v>29</v>
      </c>
      <c r="B5" s="9" t="s">
        <v>30</v>
      </c>
      <c r="C5" s="9" t="s">
        <v>31</v>
      </c>
      <c r="D5" s="760"/>
      <c r="E5" s="760"/>
      <c r="F5" s="760"/>
      <c r="G5" s="760"/>
      <c r="H5" s="760"/>
      <c r="I5" s="760"/>
      <c r="J5" s="762"/>
    </row>
    <row r="6" spans="1:10" ht="35.25" customHeight="1" thickTop="1">
      <c r="A6" s="99"/>
      <c r="B6" s="100"/>
      <c r="C6" s="100"/>
      <c r="D6" s="101"/>
      <c r="E6" s="102"/>
      <c r="F6" s="103"/>
      <c r="G6" s="103"/>
      <c r="H6" s="103"/>
      <c r="I6" s="104"/>
      <c r="J6" s="13"/>
    </row>
    <row r="7" spans="1:10" ht="45" customHeight="1">
      <c r="A7" s="105"/>
      <c r="B7" s="106"/>
      <c r="C7" s="106"/>
      <c r="D7" s="107"/>
      <c r="E7" s="108"/>
      <c r="F7" s="109"/>
      <c r="G7" s="109"/>
      <c r="H7" s="109"/>
      <c r="I7" s="110"/>
      <c r="J7" s="111"/>
    </row>
    <row r="8" spans="1:10" ht="35.25" customHeight="1">
      <c r="A8" s="105"/>
      <c r="B8" s="106"/>
      <c r="C8" s="106"/>
      <c r="D8" s="107"/>
      <c r="E8" s="108"/>
      <c r="F8" s="109"/>
      <c r="G8" s="109"/>
      <c r="H8" s="109"/>
      <c r="I8" s="110"/>
      <c r="J8" s="111"/>
    </row>
    <row r="9" spans="1:10" ht="84" customHeight="1">
      <c r="A9" s="105"/>
      <c r="B9" s="106"/>
      <c r="C9" s="106"/>
      <c r="D9" s="763" t="s">
        <v>69</v>
      </c>
      <c r="E9" s="764"/>
      <c r="F9" s="764"/>
      <c r="G9" s="764"/>
      <c r="H9" s="765"/>
      <c r="I9" s="112"/>
      <c r="J9" s="113"/>
    </row>
    <row r="10" spans="1:10" ht="35.25" customHeight="1">
      <c r="A10" s="48"/>
      <c r="B10" s="114"/>
      <c r="C10" s="114"/>
      <c r="D10" s="115"/>
      <c r="E10" s="116"/>
      <c r="F10" s="117"/>
      <c r="G10" s="117"/>
      <c r="H10" s="117"/>
      <c r="I10" s="118"/>
      <c r="J10" s="119"/>
    </row>
    <row r="11" spans="1:10" ht="45" customHeight="1">
      <c r="A11" s="105"/>
      <c r="B11" s="106"/>
      <c r="C11" s="106"/>
      <c r="D11" s="115"/>
      <c r="E11" s="118"/>
      <c r="F11" s="117"/>
      <c r="G11" s="117"/>
      <c r="H11" s="117"/>
      <c r="I11" s="118"/>
      <c r="J11" s="113"/>
    </row>
    <row r="12" spans="1:10" ht="35.25" customHeight="1">
      <c r="A12" s="48"/>
      <c r="B12" s="114"/>
      <c r="C12" s="114"/>
      <c r="D12" s="115"/>
      <c r="E12" s="118"/>
      <c r="F12" s="120"/>
      <c r="G12" s="117"/>
      <c r="H12" s="117"/>
      <c r="I12" s="118"/>
      <c r="J12" s="113"/>
    </row>
    <row r="13" spans="1:10" ht="45" customHeight="1">
      <c r="A13" s="105"/>
      <c r="B13" s="106"/>
      <c r="C13" s="106"/>
      <c r="D13" s="115"/>
      <c r="E13" s="118"/>
      <c r="F13" s="120"/>
      <c r="G13" s="120"/>
      <c r="H13" s="120"/>
      <c r="I13" s="118"/>
      <c r="J13" s="113"/>
    </row>
    <row r="14" spans="1:10" ht="45" customHeight="1">
      <c r="A14" s="105"/>
      <c r="B14" s="106"/>
      <c r="C14" s="106"/>
      <c r="D14" s="115"/>
      <c r="E14" s="116"/>
      <c r="F14" s="120"/>
      <c r="G14" s="120"/>
      <c r="H14" s="120"/>
      <c r="I14" s="118"/>
      <c r="J14" s="113"/>
    </row>
    <row r="15" spans="1:10" ht="45" customHeight="1">
      <c r="A15" s="48"/>
      <c r="B15" s="114"/>
      <c r="C15" s="114"/>
      <c r="D15" s="115"/>
      <c r="E15" s="118"/>
      <c r="F15" s="117"/>
      <c r="G15" s="117"/>
      <c r="H15" s="117"/>
      <c r="I15" s="118"/>
      <c r="J15" s="113"/>
    </row>
    <row r="16" spans="1:10" ht="45" customHeight="1">
      <c r="A16" s="48"/>
      <c r="B16" s="114"/>
      <c r="C16" s="114"/>
      <c r="D16" s="115"/>
      <c r="E16" s="118"/>
      <c r="F16" s="117"/>
      <c r="G16" s="117"/>
      <c r="H16" s="117"/>
      <c r="I16" s="118"/>
      <c r="J16" s="113"/>
    </row>
    <row r="17" spans="1:10" ht="45" customHeight="1" thickBot="1">
      <c r="A17" s="121"/>
      <c r="B17" s="122"/>
      <c r="C17" s="122"/>
      <c r="D17" s="123"/>
      <c r="E17" s="124"/>
      <c r="F17" s="125"/>
      <c r="G17" s="125"/>
      <c r="H17" s="125"/>
      <c r="I17" s="124"/>
      <c r="J17" s="126"/>
    </row>
    <row r="18" spans="1:10" ht="35.25" customHeight="1">
      <c r="A18" s="753" t="s">
        <v>32</v>
      </c>
      <c r="B18" s="753"/>
      <c r="C18" s="753"/>
      <c r="D18" s="16"/>
      <c r="E18" s="16"/>
      <c r="F18" s="17"/>
      <c r="G18" s="17"/>
      <c r="H18" s="754" t="s">
        <v>33</v>
      </c>
      <c r="I18" s="754"/>
      <c r="J18" s="754"/>
    </row>
  </sheetData>
  <mergeCells count="13">
    <mergeCell ref="A18:C18"/>
    <mergeCell ref="H18:J18"/>
    <mergeCell ref="A1:B1"/>
    <mergeCell ref="A2:J2"/>
    <mergeCell ref="A4:C4"/>
    <mergeCell ref="D4:D5"/>
    <mergeCell ref="E4:E5"/>
    <mergeCell ref="F4:F5"/>
    <mergeCell ref="G4:G5"/>
    <mergeCell ref="H4:H5"/>
    <mergeCell ref="I4:I5"/>
    <mergeCell ref="J4:J5"/>
    <mergeCell ref="D9:H9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workbookViewId="0">
      <selection activeCell="B5" sqref="B5"/>
    </sheetView>
  </sheetViews>
  <sheetFormatPr defaultRowHeight="39.75" customHeight="1"/>
  <cols>
    <col min="1" max="2" width="15.77734375" style="11" customWidth="1"/>
    <col min="3" max="3" width="18" style="11" customWidth="1"/>
    <col min="4" max="4" width="17.6640625" style="11" customWidth="1"/>
    <col min="5" max="5" width="15.44140625" style="11" customWidth="1"/>
    <col min="6" max="16384" width="8.88671875" style="5"/>
  </cols>
  <sheetData>
    <row r="1" spans="1:5" ht="18" customHeight="1">
      <c r="A1" s="10" t="s">
        <v>16</v>
      </c>
      <c r="B1" s="10"/>
    </row>
    <row r="2" spans="1:5" ht="39.75" customHeight="1">
      <c r="A2" s="756" t="s">
        <v>330</v>
      </c>
      <c r="B2" s="756"/>
      <c r="C2" s="756"/>
      <c r="D2" s="756"/>
      <c r="E2" s="756"/>
    </row>
    <row r="3" spans="1:5" ht="18" customHeight="1" thickBot="1">
      <c r="A3" s="12"/>
      <c r="B3" s="12"/>
      <c r="C3" s="12"/>
      <c r="D3" s="12"/>
      <c r="E3" s="12"/>
    </row>
    <row r="4" spans="1:5" s="24" customFormat="1" ht="36" customHeight="1" thickBot="1">
      <c r="A4" s="19" t="s">
        <v>0</v>
      </c>
      <c r="B4" s="20" t="s">
        <v>11</v>
      </c>
      <c r="C4" s="21" t="s">
        <v>17</v>
      </c>
      <c r="D4" s="22" t="s">
        <v>1</v>
      </c>
      <c r="E4" s="23" t="s">
        <v>2</v>
      </c>
    </row>
    <row r="5" spans="1:5" s="24" customFormat="1" ht="39.75" customHeight="1" thickTop="1">
      <c r="A5" s="25"/>
      <c r="B5" s="26"/>
      <c r="C5" s="27"/>
      <c r="D5" s="28"/>
      <c r="E5" s="13"/>
    </row>
    <row r="6" spans="1:5" ht="39.75" customHeight="1">
      <c r="A6" s="29"/>
      <c r="B6" s="30"/>
      <c r="C6" s="31"/>
      <c r="D6" s="32"/>
      <c r="E6" s="33"/>
    </row>
    <row r="7" spans="1:5" ht="39.75" customHeight="1">
      <c r="A7" s="34"/>
      <c r="B7" s="30"/>
      <c r="C7" s="31"/>
      <c r="D7" s="32"/>
      <c r="E7" s="33"/>
    </row>
    <row r="8" spans="1:5" ht="39.75" customHeight="1">
      <c r="A8" s="34"/>
      <c r="B8" s="766" t="s">
        <v>69</v>
      </c>
      <c r="C8" s="767"/>
      <c r="D8" s="765"/>
      <c r="E8" s="33"/>
    </row>
    <row r="9" spans="1:5" ht="39.75" customHeight="1">
      <c r="A9" s="34"/>
      <c r="B9" s="30"/>
      <c r="C9" s="35"/>
      <c r="D9" s="36"/>
      <c r="E9" s="33"/>
    </row>
    <row r="10" spans="1:5" ht="39.75" customHeight="1">
      <c r="A10" s="34"/>
      <c r="B10" s="37"/>
      <c r="C10" s="35"/>
      <c r="D10" s="36"/>
      <c r="E10" s="33"/>
    </row>
    <row r="11" spans="1:5" ht="39.75" customHeight="1">
      <c r="A11" s="34"/>
      <c r="B11" s="37"/>
      <c r="C11" s="35"/>
      <c r="D11" s="36"/>
      <c r="E11" s="33"/>
    </row>
    <row r="12" spans="1:5" ht="39.75" customHeight="1">
      <c r="A12" s="34"/>
      <c r="B12" s="37"/>
      <c r="C12" s="35"/>
      <c r="D12" s="36"/>
      <c r="E12" s="33"/>
    </row>
    <row r="13" spans="1:5" ht="39.75" customHeight="1">
      <c r="A13" s="34"/>
      <c r="B13" s="37"/>
      <c r="C13" s="35"/>
      <c r="D13" s="36"/>
      <c r="E13" s="33"/>
    </row>
    <row r="14" spans="1:5" ht="39.75" customHeight="1">
      <c r="A14" s="34"/>
      <c r="B14" s="37"/>
      <c r="C14" s="35"/>
      <c r="D14" s="36"/>
      <c r="E14" s="33"/>
    </row>
    <row r="15" spans="1:5" ht="39.75" customHeight="1">
      <c r="A15" s="34"/>
      <c r="B15" s="37"/>
      <c r="C15" s="35"/>
      <c r="D15" s="36"/>
      <c r="E15" s="33"/>
    </row>
    <row r="16" spans="1:5" ht="39.75" customHeight="1">
      <c r="A16" s="34"/>
      <c r="B16" s="37"/>
      <c r="C16" s="35"/>
      <c r="D16" s="36"/>
      <c r="E16" s="33"/>
    </row>
    <row r="17" spans="1:7" ht="39.75" customHeight="1" thickBot="1">
      <c r="A17" s="38"/>
      <c r="B17" s="39"/>
      <c r="C17" s="40"/>
      <c r="D17" s="41"/>
      <c r="E17" s="42"/>
      <c r="F17" s="24"/>
      <c r="G17" s="24"/>
    </row>
    <row r="18" spans="1:7" ht="39.75" customHeight="1">
      <c r="A18" s="15" t="s">
        <v>18</v>
      </c>
      <c r="B18" s="15" t="s">
        <v>3</v>
      </c>
      <c r="C18" s="15"/>
      <c r="D18" s="17" t="s">
        <v>4</v>
      </c>
      <c r="E18" s="17" t="s">
        <v>5</v>
      </c>
      <c r="F18" s="18"/>
      <c r="G18" s="18"/>
    </row>
  </sheetData>
  <mergeCells count="2">
    <mergeCell ref="A2:E2"/>
    <mergeCell ref="B8:D8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zoomScaleNormal="100" workbookViewId="0">
      <selection activeCell="A2" sqref="A2:E2"/>
    </sheetView>
  </sheetViews>
  <sheetFormatPr defaultRowHeight="18" customHeight="1"/>
  <cols>
    <col min="1" max="5" width="15.77734375" style="11" customWidth="1"/>
    <col min="6" max="16384" width="8.88671875" style="5"/>
  </cols>
  <sheetData>
    <row r="1" spans="1:5" ht="18" customHeight="1">
      <c r="A1" s="11" t="s">
        <v>39</v>
      </c>
    </row>
    <row r="2" spans="1:5" ht="39.75" customHeight="1" thickBot="1">
      <c r="A2" s="756" t="s">
        <v>331</v>
      </c>
      <c r="B2" s="756"/>
      <c r="C2" s="756"/>
      <c r="D2" s="756"/>
      <c r="E2" s="756"/>
    </row>
    <row r="3" spans="1:5" ht="36" customHeight="1" thickBot="1">
      <c r="A3" s="44" t="s">
        <v>40</v>
      </c>
      <c r="B3" s="45" t="s">
        <v>41</v>
      </c>
      <c r="C3" s="46" t="s">
        <v>42</v>
      </c>
      <c r="D3" s="45" t="s">
        <v>43</v>
      </c>
      <c r="E3" s="47" t="s">
        <v>44</v>
      </c>
    </row>
    <row r="4" spans="1:5" ht="36" customHeight="1" thickTop="1">
      <c r="A4" s="49"/>
      <c r="B4" s="35"/>
      <c r="C4" s="36"/>
      <c r="D4" s="35"/>
      <c r="E4" s="33"/>
    </row>
    <row r="5" spans="1:5" ht="36" customHeight="1">
      <c r="A5" s="49"/>
      <c r="B5" s="35"/>
      <c r="C5" s="36"/>
      <c r="D5" s="35"/>
      <c r="E5" s="33"/>
    </row>
    <row r="6" spans="1:5" ht="36" customHeight="1">
      <c r="A6" s="49"/>
      <c r="B6" s="35"/>
      <c r="C6" s="36"/>
      <c r="D6" s="35"/>
      <c r="E6" s="33"/>
    </row>
    <row r="7" spans="1:5" ht="36" customHeight="1">
      <c r="A7" s="49"/>
      <c r="B7" s="768" t="s">
        <v>70</v>
      </c>
      <c r="C7" s="767"/>
      <c r="D7" s="765"/>
      <c r="E7" s="33"/>
    </row>
    <row r="8" spans="1:5" ht="36" customHeight="1">
      <c r="A8" s="49"/>
      <c r="B8" s="35"/>
      <c r="C8" s="36"/>
      <c r="D8" s="35"/>
      <c r="E8" s="33"/>
    </row>
    <row r="9" spans="1:5" ht="36" customHeight="1">
      <c r="A9" s="49"/>
      <c r="B9" s="35"/>
      <c r="C9" s="36"/>
      <c r="D9" s="35"/>
      <c r="E9" s="33"/>
    </row>
    <row r="10" spans="1:5" ht="36" customHeight="1">
      <c r="A10" s="49"/>
      <c r="B10" s="35"/>
      <c r="C10" s="36"/>
      <c r="D10" s="35"/>
      <c r="E10" s="33"/>
    </row>
    <row r="11" spans="1:5" ht="36" customHeight="1">
      <c r="A11" s="49"/>
      <c r="B11" s="35"/>
      <c r="C11" s="36"/>
      <c r="D11" s="35"/>
      <c r="E11" s="33"/>
    </row>
    <row r="12" spans="1:5" ht="36" customHeight="1">
      <c r="A12" s="49"/>
      <c r="B12" s="35"/>
      <c r="C12" s="36"/>
      <c r="D12" s="35"/>
      <c r="E12" s="33"/>
    </row>
    <row r="13" spans="1:5" ht="36" customHeight="1">
      <c r="A13" s="49"/>
      <c r="B13" s="35"/>
      <c r="C13" s="36"/>
      <c r="D13" s="35"/>
      <c r="E13" s="33"/>
    </row>
    <row r="14" spans="1:5" ht="36" customHeight="1">
      <c r="A14" s="49"/>
      <c r="B14" s="35"/>
      <c r="C14" s="36"/>
      <c r="D14" s="35"/>
      <c r="E14" s="33"/>
    </row>
    <row r="15" spans="1:5" ht="36" customHeight="1">
      <c r="A15" s="49"/>
      <c r="B15" s="35"/>
      <c r="C15" s="36"/>
      <c r="D15" s="35"/>
      <c r="E15" s="33"/>
    </row>
    <row r="16" spans="1:5" ht="36" customHeight="1">
      <c r="A16" s="49"/>
      <c r="B16" s="35"/>
      <c r="C16" s="36"/>
      <c r="D16" s="35"/>
      <c r="E16" s="33"/>
    </row>
    <row r="17" spans="1:5" ht="36" customHeight="1">
      <c r="A17" s="49"/>
      <c r="B17" s="35"/>
      <c r="C17" s="36"/>
      <c r="D17" s="35"/>
      <c r="E17" s="33"/>
    </row>
    <row r="18" spans="1:5" ht="36" customHeight="1">
      <c r="A18" s="49"/>
      <c r="B18" s="35"/>
      <c r="C18" s="36"/>
      <c r="D18" s="35"/>
      <c r="E18" s="33"/>
    </row>
    <row r="19" spans="1:5" ht="36" customHeight="1" thickBot="1">
      <c r="A19" s="50"/>
      <c r="B19" s="40"/>
      <c r="C19" s="41"/>
      <c r="D19" s="40"/>
      <c r="E19" s="42"/>
    </row>
    <row r="20" spans="1:5" ht="18" customHeight="1">
      <c r="A20" s="15" t="s">
        <v>45</v>
      </c>
      <c r="B20" s="15" t="s">
        <v>3</v>
      </c>
      <c r="C20" s="15"/>
      <c r="D20" s="17" t="s">
        <v>7</v>
      </c>
      <c r="E20" s="17" t="s">
        <v>46</v>
      </c>
    </row>
  </sheetData>
  <mergeCells count="2">
    <mergeCell ref="A2:E2"/>
    <mergeCell ref="B7:D7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8"/>
  <sheetViews>
    <sheetView view="pageLayout" zoomScale="85" zoomScaleNormal="94" zoomScaleSheetLayoutView="100" zoomScalePageLayoutView="85" workbookViewId="0">
      <selection activeCell="B40" sqref="B40"/>
    </sheetView>
  </sheetViews>
  <sheetFormatPr defaultRowHeight="18" customHeight="1"/>
  <cols>
    <col min="1" max="2" width="13.77734375" style="11" customWidth="1"/>
    <col min="3" max="3" width="19.77734375" style="11" customWidth="1"/>
    <col min="4" max="4" width="16.77734375" style="6" customWidth="1"/>
    <col min="5" max="5" width="10.77734375" style="11" customWidth="1"/>
    <col min="6" max="6" width="11.88671875" style="11" customWidth="1"/>
    <col min="7" max="16384" width="8.88671875" style="5"/>
  </cols>
  <sheetData>
    <row r="1" spans="1:6" ht="18" customHeight="1">
      <c r="A1" s="95" t="s">
        <v>47</v>
      </c>
      <c r="B1" s="95"/>
    </row>
    <row r="2" spans="1:6" ht="34.5" customHeight="1">
      <c r="A2" s="756" t="s">
        <v>297</v>
      </c>
      <c r="B2" s="756"/>
      <c r="C2" s="756"/>
      <c r="D2" s="756"/>
      <c r="E2" s="756"/>
      <c r="F2" s="756"/>
    </row>
    <row r="3" spans="1:6" ht="18" customHeight="1" thickBot="1">
      <c r="A3" s="94"/>
      <c r="B3" s="94"/>
      <c r="C3" s="94"/>
      <c r="D3" s="94"/>
      <c r="E3" s="94"/>
      <c r="F3" s="94"/>
    </row>
    <row r="4" spans="1:6" ht="27" customHeight="1" thickBot="1">
      <c r="A4" s="437" t="s">
        <v>48</v>
      </c>
      <c r="B4" s="438" t="s">
        <v>49</v>
      </c>
      <c r="C4" s="439" t="s">
        <v>50</v>
      </c>
      <c r="D4" s="440" t="s">
        <v>11</v>
      </c>
      <c r="E4" s="438" t="s">
        <v>51</v>
      </c>
      <c r="F4" s="441" t="s">
        <v>52</v>
      </c>
    </row>
    <row r="5" spans="1:6" ht="27" customHeight="1" thickBot="1">
      <c r="A5" s="52" t="s">
        <v>284</v>
      </c>
      <c r="B5" s="53"/>
      <c r="C5" s="53"/>
      <c r="D5" s="54">
        <f>SUM(D11,D24,D37)</f>
        <v>59861560</v>
      </c>
      <c r="E5" s="53"/>
      <c r="F5" s="55"/>
    </row>
    <row r="6" spans="1:6" ht="27" customHeight="1" thickTop="1">
      <c r="A6" s="241">
        <v>43125</v>
      </c>
      <c r="B6" s="56" t="s">
        <v>101</v>
      </c>
      <c r="C6" s="57" t="s">
        <v>19</v>
      </c>
      <c r="D6" s="167">
        <v>7910000</v>
      </c>
      <c r="E6" s="74" t="s">
        <v>71</v>
      </c>
      <c r="F6" s="58"/>
    </row>
    <row r="7" spans="1:6" ht="27" customHeight="1">
      <c r="A7" s="241">
        <v>43154</v>
      </c>
      <c r="B7" s="43" t="s">
        <v>101</v>
      </c>
      <c r="C7" s="57" t="s">
        <v>19</v>
      </c>
      <c r="D7" s="550">
        <v>7910000</v>
      </c>
      <c r="E7" s="296" t="s">
        <v>264</v>
      </c>
      <c r="F7" s="58"/>
    </row>
    <row r="8" spans="1:6" ht="27" customHeight="1">
      <c r="A8" s="241">
        <v>43214</v>
      </c>
      <c r="B8" s="43" t="s">
        <v>101</v>
      </c>
      <c r="C8" s="57" t="s">
        <v>19</v>
      </c>
      <c r="D8" s="59">
        <v>14820000</v>
      </c>
      <c r="E8" s="43" t="str">
        <f>E6</f>
        <v>동래구청</v>
      </c>
      <c r="F8" s="60"/>
    </row>
    <row r="9" spans="1:6" ht="27" customHeight="1">
      <c r="A9" s="241">
        <v>43673</v>
      </c>
      <c r="B9" s="43" t="s">
        <v>101</v>
      </c>
      <c r="C9" s="57" t="s">
        <v>102</v>
      </c>
      <c r="D9" s="59">
        <v>9682000</v>
      </c>
      <c r="E9" s="43" t="str">
        <f>E8</f>
        <v>동래구청</v>
      </c>
      <c r="F9" s="60"/>
    </row>
    <row r="10" spans="1:6" ht="27" customHeight="1">
      <c r="A10" s="241">
        <v>43769</v>
      </c>
      <c r="B10" s="43" t="s">
        <v>101</v>
      </c>
      <c r="C10" s="57" t="str">
        <f t="shared" ref="C10" si="0">C9</f>
        <v>운영비</v>
      </c>
      <c r="D10" s="59">
        <v>11546000</v>
      </c>
      <c r="E10" s="43" t="str">
        <f>E9</f>
        <v>동래구청</v>
      </c>
      <c r="F10" s="168"/>
    </row>
    <row r="11" spans="1:6" ht="27" customHeight="1" thickBot="1">
      <c r="A11" s="769" t="s">
        <v>281</v>
      </c>
      <c r="B11" s="770"/>
      <c r="C11" s="511"/>
      <c r="D11" s="512">
        <f>SUM(D6:D10)</f>
        <v>51868000</v>
      </c>
      <c r="E11" s="513"/>
      <c r="F11" s="514"/>
    </row>
    <row r="12" spans="1:6" ht="27" customHeight="1">
      <c r="A12" s="241">
        <v>43484</v>
      </c>
      <c r="B12" s="477" t="s">
        <v>244</v>
      </c>
      <c r="C12" s="81" t="s">
        <v>107</v>
      </c>
      <c r="D12" s="478">
        <v>575300</v>
      </c>
      <c r="E12" s="477" t="str">
        <f>E10</f>
        <v>동래구청</v>
      </c>
      <c r="F12" s="58"/>
    </row>
    <row r="13" spans="1:6" ht="27" customHeight="1">
      <c r="A13" s="241">
        <v>43510</v>
      </c>
      <c r="B13" s="549" t="s">
        <v>244</v>
      </c>
      <c r="C13" s="81" t="s">
        <v>76</v>
      </c>
      <c r="D13" s="550">
        <v>503700</v>
      </c>
      <c r="E13" s="43" t="s">
        <v>71</v>
      </c>
      <c r="F13" s="58"/>
    </row>
    <row r="14" spans="1:6" ht="27" customHeight="1">
      <c r="A14" s="241">
        <v>43544</v>
      </c>
      <c r="B14" s="549" t="s">
        <v>244</v>
      </c>
      <c r="C14" s="81" t="s">
        <v>76</v>
      </c>
      <c r="D14" s="550">
        <v>251850</v>
      </c>
      <c r="E14" s="43" t="s">
        <v>71</v>
      </c>
      <c r="F14" s="58"/>
    </row>
    <row r="15" spans="1:6" ht="27" customHeight="1">
      <c r="A15" s="241">
        <v>43575</v>
      </c>
      <c r="B15" s="549" t="s">
        <v>244</v>
      </c>
      <c r="C15" s="81" t="s">
        <v>76</v>
      </c>
      <c r="D15" s="550">
        <v>251850</v>
      </c>
      <c r="E15" s="43" t="s">
        <v>71</v>
      </c>
      <c r="F15" s="58"/>
    </row>
    <row r="16" spans="1:6" ht="27" customHeight="1">
      <c r="A16" s="241">
        <v>43603</v>
      </c>
      <c r="B16" s="43" t="s">
        <v>101</v>
      </c>
      <c r="C16" s="57" t="s">
        <v>76</v>
      </c>
      <c r="D16" s="550">
        <v>251850</v>
      </c>
      <c r="E16" s="43" t="s">
        <v>71</v>
      </c>
      <c r="F16" s="58"/>
    </row>
    <row r="17" spans="1:6" ht="27" customHeight="1">
      <c r="A17" s="241">
        <v>43271</v>
      </c>
      <c r="B17" s="43" t="s">
        <v>101</v>
      </c>
      <c r="C17" s="57" t="s">
        <v>76</v>
      </c>
      <c r="D17" s="550">
        <v>251850</v>
      </c>
      <c r="E17" s="43" t="s">
        <v>71</v>
      </c>
      <c r="F17" s="58"/>
    </row>
    <row r="18" spans="1:6" ht="27" customHeight="1">
      <c r="A18" s="241">
        <v>43301</v>
      </c>
      <c r="B18" s="43" t="s">
        <v>101</v>
      </c>
      <c r="C18" s="57" t="s">
        <v>76</v>
      </c>
      <c r="D18" s="550">
        <v>251850</v>
      </c>
      <c r="E18" s="43" t="s">
        <v>71</v>
      </c>
      <c r="F18" s="58"/>
    </row>
    <row r="19" spans="1:6" ht="27" customHeight="1">
      <c r="A19" s="241">
        <v>43708</v>
      </c>
      <c r="B19" s="43" t="s">
        <v>101</v>
      </c>
      <c r="C19" s="57" t="s">
        <v>76</v>
      </c>
      <c r="D19" s="534">
        <v>287650</v>
      </c>
      <c r="E19" s="43" t="s">
        <v>71</v>
      </c>
      <c r="F19" s="58"/>
    </row>
    <row r="20" spans="1:6" ht="27" customHeight="1">
      <c r="A20" s="241">
        <v>43363</v>
      </c>
      <c r="B20" s="43" t="s">
        <v>101</v>
      </c>
      <c r="C20" s="57" t="s">
        <v>76</v>
      </c>
      <c r="D20" s="534">
        <v>251850</v>
      </c>
      <c r="E20" s="43" t="s">
        <v>71</v>
      </c>
      <c r="F20" s="58"/>
    </row>
    <row r="21" spans="1:6" ht="27" customHeight="1">
      <c r="A21" s="241">
        <v>43757</v>
      </c>
      <c r="B21" s="43" t="s">
        <v>244</v>
      </c>
      <c r="C21" s="57" t="s">
        <v>107</v>
      </c>
      <c r="D21" s="59">
        <v>287110</v>
      </c>
      <c r="E21" s="43" t="s">
        <v>106</v>
      </c>
      <c r="F21" s="60"/>
    </row>
    <row r="22" spans="1:6" ht="27" customHeight="1">
      <c r="A22" s="241">
        <v>43424</v>
      </c>
      <c r="B22" s="43" t="s">
        <v>244</v>
      </c>
      <c r="C22" s="57" t="s">
        <v>107</v>
      </c>
      <c r="D22" s="59">
        <v>251850</v>
      </c>
      <c r="E22" s="43" t="s">
        <v>71</v>
      </c>
      <c r="F22" s="60"/>
    </row>
    <row r="23" spans="1:6" ht="27" customHeight="1">
      <c r="A23" s="241">
        <v>43454</v>
      </c>
      <c r="B23" s="43" t="s">
        <v>244</v>
      </c>
      <c r="C23" s="57" t="s">
        <v>107</v>
      </c>
      <c r="D23" s="59">
        <v>251850</v>
      </c>
      <c r="E23" s="43" t="s">
        <v>71</v>
      </c>
      <c r="F23" s="60"/>
    </row>
    <row r="24" spans="1:6" ht="27" customHeight="1" thickBot="1">
      <c r="A24" s="771" t="s">
        <v>282</v>
      </c>
      <c r="B24" s="772"/>
      <c r="C24" s="187"/>
      <c r="D24" s="188">
        <f>SUM(D12:D23)</f>
        <v>3668560</v>
      </c>
      <c r="E24" s="35"/>
      <c r="F24" s="189"/>
    </row>
    <row r="25" spans="1:6" ht="27" customHeight="1">
      <c r="A25" s="242">
        <v>43490</v>
      </c>
      <c r="B25" s="190" t="s">
        <v>81</v>
      </c>
      <c r="C25" s="191" t="s">
        <v>298</v>
      </c>
      <c r="D25" s="192">
        <v>343000</v>
      </c>
      <c r="E25" s="190" t="s">
        <v>71</v>
      </c>
      <c r="F25" s="193"/>
    </row>
    <row r="26" spans="1:6" ht="27" customHeight="1">
      <c r="A26" s="241">
        <v>43490</v>
      </c>
      <c r="B26" s="43" t="s">
        <v>81</v>
      </c>
      <c r="C26" s="57" t="s">
        <v>299</v>
      </c>
      <c r="D26" s="59">
        <v>314000</v>
      </c>
      <c r="E26" s="43" t="s">
        <v>100</v>
      </c>
      <c r="F26" s="58"/>
    </row>
    <row r="27" spans="1:6" ht="27" customHeight="1">
      <c r="A27" s="241">
        <v>43490</v>
      </c>
      <c r="B27" s="43" t="s">
        <v>224</v>
      </c>
      <c r="C27" s="57" t="s">
        <v>300</v>
      </c>
      <c r="D27" s="59">
        <v>514000</v>
      </c>
      <c r="E27" s="43" t="s">
        <v>71</v>
      </c>
      <c r="F27" s="58"/>
    </row>
    <row r="28" spans="1:6" ht="27" customHeight="1">
      <c r="A28" s="241">
        <v>43547</v>
      </c>
      <c r="B28" s="43" t="s">
        <v>81</v>
      </c>
      <c r="C28" s="57" t="s">
        <v>298</v>
      </c>
      <c r="D28" s="59">
        <v>343000</v>
      </c>
      <c r="E28" s="43" t="s">
        <v>71</v>
      </c>
      <c r="F28" s="58"/>
    </row>
    <row r="29" spans="1:6" ht="27" customHeight="1">
      <c r="A29" s="243">
        <v>43547</v>
      </c>
      <c r="B29" s="43" t="s">
        <v>81</v>
      </c>
      <c r="C29" s="72" t="s">
        <v>300</v>
      </c>
      <c r="D29" s="59">
        <v>514000</v>
      </c>
      <c r="E29" s="43" t="s">
        <v>71</v>
      </c>
      <c r="F29" s="58"/>
    </row>
    <row r="30" spans="1:6" ht="27" customHeight="1">
      <c r="A30" s="243">
        <v>43547</v>
      </c>
      <c r="B30" s="43" t="s">
        <v>81</v>
      </c>
      <c r="C30" s="82" t="s">
        <v>299</v>
      </c>
      <c r="D30" s="59">
        <v>456000</v>
      </c>
      <c r="E30" s="43" t="s">
        <v>71</v>
      </c>
      <c r="F30" s="58"/>
    </row>
    <row r="31" spans="1:6" ht="27" customHeight="1">
      <c r="A31" s="243">
        <v>43680</v>
      </c>
      <c r="B31" s="43" t="s">
        <v>81</v>
      </c>
      <c r="C31" s="57" t="s">
        <v>97</v>
      </c>
      <c r="D31" s="59">
        <v>456000</v>
      </c>
      <c r="E31" s="43" t="s">
        <v>71</v>
      </c>
      <c r="F31" s="58"/>
    </row>
    <row r="32" spans="1:6" ht="27" customHeight="1">
      <c r="A32" s="243">
        <v>43680</v>
      </c>
      <c r="B32" s="43" t="s">
        <v>81</v>
      </c>
      <c r="C32" s="82" t="s">
        <v>298</v>
      </c>
      <c r="D32" s="59">
        <v>343000</v>
      </c>
      <c r="E32" s="43" t="s">
        <v>71</v>
      </c>
      <c r="F32" s="58"/>
    </row>
    <row r="33" spans="1:6" ht="27" customHeight="1">
      <c r="A33" s="243">
        <v>43680</v>
      </c>
      <c r="B33" s="43" t="s">
        <v>81</v>
      </c>
      <c r="C33" s="72" t="s">
        <v>225</v>
      </c>
      <c r="D33" s="59">
        <v>514000</v>
      </c>
      <c r="E33" s="43" t="s">
        <v>71</v>
      </c>
      <c r="F33" s="60"/>
    </row>
    <row r="34" spans="1:6" ht="27" customHeight="1">
      <c r="A34" s="243">
        <v>43760</v>
      </c>
      <c r="B34" s="43" t="s">
        <v>81</v>
      </c>
      <c r="C34" s="82" t="s">
        <v>97</v>
      </c>
      <c r="D34" s="59">
        <v>99000</v>
      </c>
      <c r="E34" s="43" t="s">
        <v>71</v>
      </c>
      <c r="F34" s="58"/>
    </row>
    <row r="35" spans="1:6" ht="27" customHeight="1">
      <c r="A35" s="243">
        <v>43760</v>
      </c>
      <c r="B35" s="43" t="s">
        <v>81</v>
      </c>
      <c r="C35" s="82" t="s">
        <v>265</v>
      </c>
      <c r="D35" s="59">
        <v>258000</v>
      </c>
      <c r="E35" s="43" t="s">
        <v>71</v>
      </c>
      <c r="F35" s="58"/>
    </row>
    <row r="36" spans="1:6" ht="27" customHeight="1">
      <c r="A36" s="243">
        <v>43760</v>
      </c>
      <c r="B36" s="43" t="s">
        <v>81</v>
      </c>
      <c r="C36" s="72" t="s">
        <v>225</v>
      </c>
      <c r="D36" s="59">
        <v>171000</v>
      </c>
      <c r="E36" s="43" t="s">
        <v>71</v>
      </c>
      <c r="F36" s="58"/>
    </row>
    <row r="37" spans="1:6" ht="27" customHeight="1" thickBot="1">
      <c r="A37" s="769" t="s">
        <v>283</v>
      </c>
      <c r="B37" s="770"/>
      <c r="C37" s="515"/>
      <c r="D37" s="512">
        <f>SUM(D25:D36)</f>
        <v>4325000</v>
      </c>
      <c r="E37" s="516"/>
      <c r="F37" s="517"/>
    </row>
    <row r="38" spans="1:6" ht="37.5" customHeight="1">
      <c r="E38" s="51"/>
      <c r="F38" s="51"/>
    </row>
  </sheetData>
  <mergeCells count="4">
    <mergeCell ref="A2:F2"/>
    <mergeCell ref="A11:B11"/>
    <mergeCell ref="A24:B24"/>
    <mergeCell ref="A37:B37"/>
  </mergeCells>
  <phoneticPr fontId="3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7"/>
  <sheetViews>
    <sheetView view="pageLayout" zoomScaleNormal="85" zoomScaleSheetLayoutView="50" workbookViewId="0">
      <selection activeCell="C6" sqref="C6:D6"/>
    </sheetView>
  </sheetViews>
  <sheetFormatPr defaultRowHeight="39.75" customHeight="1"/>
  <cols>
    <col min="1" max="1" width="13.88671875" style="6" customWidth="1"/>
    <col min="2" max="2" width="14" style="6" customWidth="1"/>
    <col min="3" max="3" width="11.33203125" style="491" customWidth="1"/>
    <col min="4" max="4" width="12.6640625" style="6" customWidth="1"/>
    <col min="5" max="5" width="12.44140625" style="6" customWidth="1"/>
    <col min="6" max="7" width="12.6640625" style="6" customWidth="1"/>
    <col min="8" max="8" width="11.88671875" style="6" customWidth="1"/>
    <col min="9" max="9" width="13.44140625" style="6" customWidth="1"/>
    <col min="10" max="10" width="13.77734375" style="6" customWidth="1"/>
    <col min="11" max="11" width="8.88671875" style="6" customWidth="1"/>
    <col min="12" max="16384" width="8.88671875" style="7"/>
  </cols>
  <sheetData>
    <row r="1" spans="1:11" ht="39.75" customHeight="1">
      <c r="A1" s="774" t="s">
        <v>58</v>
      </c>
      <c r="B1" s="774"/>
    </row>
    <row r="2" spans="1:11" ht="39.75" customHeight="1">
      <c r="A2" s="773" t="s">
        <v>301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</row>
    <row r="3" spans="1:11" ht="17.25" customHeight="1" thickBot="1">
      <c r="A3" s="61"/>
      <c r="B3" s="61"/>
      <c r="C3" s="492"/>
      <c r="D3" s="61"/>
      <c r="E3" s="61"/>
      <c r="F3" s="61"/>
      <c r="G3" s="61"/>
      <c r="H3" s="61"/>
      <c r="I3" s="61"/>
      <c r="J3" s="775" t="s">
        <v>80</v>
      </c>
      <c r="K3" s="775"/>
    </row>
    <row r="4" spans="1:11" ht="31.5" customHeight="1" thickBot="1">
      <c r="A4" s="486" t="s">
        <v>10</v>
      </c>
      <c r="B4" s="487" t="s">
        <v>11</v>
      </c>
      <c r="C4" s="540" t="s">
        <v>6</v>
      </c>
      <c r="D4" s="541" t="s">
        <v>13</v>
      </c>
      <c r="E4" s="541" t="s">
        <v>239</v>
      </c>
      <c r="F4" s="541" t="s">
        <v>240</v>
      </c>
      <c r="G4" s="541" t="s">
        <v>14</v>
      </c>
      <c r="H4" s="541" t="s">
        <v>15</v>
      </c>
      <c r="I4" s="541" t="s">
        <v>98</v>
      </c>
      <c r="J4" s="541" t="s">
        <v>267</v>
      </c>
      <c r="K4" s="488" t="s">
        <v>8</v>
      </c>
    </row>
    <row r="5" spans="1:11" ht="34.5" customHeight="1" thickTop="1">
      <c r="A5" s="482" t="s">
        <v>266</v>
      </c>
      <c r="B5" s="483">
        <f>SUM(B6:B11)</f>
        <v>31561660</v>
      </c>
      <c r="C5" s="493"/>
      <c r="D5" s="484">
        <f>SUM(D6:D7)</f>
        <v>23857020</v>
      </c>
      <c r="E5" s="484">
        <f t="shared" ref="E5:I5" si="0">SUM(E6:E7)</f>
        <v>0</v>
      </c>
      <c r="F5" s="484">
        <f t="shared" si="0"/>
        <v>3000000</v>
      </c>
      <c r="G5" s="484">
        <f t="shared" si="0"/>
        <v>2238050</v>
      </c>
      <c r="H5" s="484">
        <f t="shared" si="0"/>
        <v>2438590</v>
      </c>
      <c r="I5" s="484">
        <f t="shared" si="0"/>
        <v>28000</v>
      </c>
      <c r="J5" s="484">
        <f>SUM(D5:I5)</f>
        <v>31561660</v>
      </c>
      <c r="K5" s="485"/>
    </row>
    <row r="6" spans="1:11" ht="34.5" customHeight="1">
      <c r="A6" s="85" t="s">
        <v>9</v>
      </c>
      <c r="B6" s="479">
        <f>SUM(세출결산서!I7)</f>
        <v>23857020</v>
      </c>
      <c r="C6" s="490" t="s">
        <v>337</v>
      </c>
      <c r="D6" s="62">
        <v>23857020</v>
      </c>
      <c r="E6" s="62"/>
      <c r="F6" s="62">
        <v>3000000</v>
      </c>
      <c r="G6" s="62">
        <v>2238050</v>
      </c>
      <c r="H6" s="62">
        <v>2438590</v>
      </c>
      <c r="I6" s="62">
        <v>28000</v>
      </c>
      <c r="J6" s="496">
        <f>SUM(D6:I6)</f>
        <v>31561660</v>
      </c>
      <c r="K6" s="84"/>
    </row>
    <row r="7" spans="1:11" ht="34.5" customHeight="1">
      <c r="A7" s="85" t="s">
        <v>238</v>
      </c>
      <c r="B7" s="479">
        <v>0</v>
      </c>
      <c r="C7" s="538"/>
      <c r="D7" s="490"/>
      <c r="E7" s="496"/>
      <c r="F7" s="496"/>
      <c r="G7" s="497"/>
      <c r="H7" s="496"/>
      <c r="I7" s="496"/>
      <c r="J7" s="496"/>
      <c r="K7" s="539"/>
    </row>
    <row r="8" spans="1:11" ht="34.5" customHeight="1">
      <c r="A8" s="85" t="s">
        <v>242</v>
      </c>
      <c r="B8" s="479">
        <f>SUM(세출결산서!I13,세출결산서!I16)</f>
        <v>3000000</v>
      </c>
      <c r="C8" s="494"/>
      <c r="D8" s="62"/>
      <c r="E8" s="62"/>
      <c r="F8" s="59"/>
      <c r="G8" s="62"/>
      <c r="H8" s="62"/>
      <c r="I8" s="62"/>
      <c r="J8" s="62"/>
      <c r="K8" s="79"/>
    </row>
    <row r="9" spans="1:11" ht="34.5" customHeight="1">
      <c r="A9" s="85" t="s">
        <v>82</v>
      </c>
      <c r="B9" s="479">
        <f>SUM(세출결산서!I19)</f>
        <v>2238050</v>
      </c>
      <c r="C9" s="494"/>
      <c r="D9" s="62"/>
      <c r="E9" s="62"/>
      <c r="F9" s="59"/>
      <c r="G9" s="62"/>
      <c r="H9" s="62"/>
      <c r="I9" s="62"/>
      <c r="J9" s="62"/>
      <c r="K9" s="80"/>
    </row>
    <row r="10" spans="1:11" ht="34.5" customHeight="1">
      <c r="A10" s="85" t="s">
        <v>276</v>
      </c>
      <c r="B10" s="479">
        <f>SUM(세출결산서!I22)</f>
        <v>2438590</v>
      </c>
      <c r="C10" s="494"/>
      <c r="D10" s="62"/>
      <c r="E10" s="62"/>
      <c r="F10" s="59"/>
      <c r="G10" s="62"/>
      <c r="H10" s="62"/>
      <c r="I10" s="62"/>
      <c r="J10" s="62"/>
      <c r="K10" s="80"/>
    </row>
    <row r="11" spans="1:11" ht="34.5" customHeight="1" thickBot="1">
      <c r="A11" s="480" t="s">
        <v>99</v>
      </c>
      <c r="B11" s="481">
        <f>SUM(세출결산서!I25)</f>
        <v>28000</v>
      </c>
      <c r="C11" s="495"/>
      <c r="D11" s="63"/>
      <c r="E11" s="63"/>
      <c r="F11" s="162"/>
      <c r="G11" s="63"/>
      <c r="H11" s="63"/>
      <c r="I11" s="63"/>
      <c r="J11" s="63"/>
      <c r="K11" s="64"/>
    </row>
    <row r="14" spans="1:11" ht="39.75" customHeight="1">
      <c r="A14" s="776"/>
      <c r="B14" s="776"/>
      <c r="E14" s="77"/>
      <c r="F14" s="77"/>
      <c r="G14" s="77"/>
    </row>
    <row r="15" spans="1:11" ht="39.75" customHeight="1">
      <c r="A15" s="777"/>
      <c r="B15" s="777"/>
    </row>
    <row r="16" spans="1:11" ht="39.75" customHeight="1">
      <c r="K16" s="98"/>
    </row>
    <row r="17" spans="6:11" ht="39.75" customHeight="1">
      <c r="K17" s="98"/>
    </row>
    <row r="18" spans="6:11" ht="39.75" customHeight="1">
      <c r="K18" s="98"/>
    </row>
    <row r="19" spans="6:11" ht="39.75" customHeight="1">
      <c r="K19" s="98"/>
    </row>
    <row r="25" spans="6:11" ht="39.75" customHeight="1">
      <c r="F25" s="77"/>
      <c r="G25" s="77"/>
    </row>
    <row r="26" spans="6:11" ht="39.75" customHeight="1">
      <c r="F26" s="77"/>
      <c r="G26" s="77"/>
    </row>
    <row r="27" spans="6:11" ht="39.75" customHeight="1">
      <c r="F27" s="77"/>
    </row>
  </sheetData>
  <mergeCells count="5">
    <mergeCell ref="A2:K2"/>
    <mergeCell ref="A1:B1"/>
    <mergeCell ref="J3:K3"/>
    <mergeCell ref="A14:B14"/>
    <mergeCell ref="A15:B15"/>
  </mergeCells>
  <phoneticPr fontId="3" type="noConversion"/>
  <pageMargins left="0.64" right="0.44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4</vt:i4>
      </vt:variant>
    </vt:vector>
  </HeadingPairs>
  <TitlesOfParts>
    <vt:vector size="19" baseType="lpstr">
      <vt:lpstr>표지</vt:lpstr>
      <vt:lpstr>총괄표</vt:lpstr>
      <vt:lpstr>세입결산서</vt:lpstr>
      <vt:lpstr>세출결산서</vt:lpstr>
      <vt:lpstr>1.과목전용조서</vt:lpstr>
      <vt:lpstr>2.예비비사용조서</vt:lpstr>
      <vt:lpstr>3.사업수입명세서</vt:lpstr>
      <vt:lpstr>4.정부보조금명세</vt:lpstr>
      <vt:lpstr>5.인건비명세서</vt:lpstr>
      <vt:lpstr>6.후원금수입 및 사용결과보고서</vt:lpstr>
      <vt:lpstr>7.사업비명세서</vt:lpstr>
      <vt:lpstr>8.기타비용명세서</vt:lpstr>
      <vt:lpstr>9.기본재산수입명세서 </vt:lpstr>
      <vt:lpstr>10.현금및예금명세서</vt:lpstr>
      <vt:lpstr>Sheet1</vt:lpstr>
      <vt:lpstr>'4.정부보조금명세'!Print_Area</vt:lpstr>
      <vt:lpstr>세입결산서!Print_Area</vt:lpstr>
      <vt:lpstr>세출결산서!Print_Area</vt:lpstr>
      <vt:lpstr>표지!Print_Area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</dc:creator>
  <cp:lastModifiedBy>Registered User</cp:lastModifiedBy>
  <cp:lastPrinted>2019-04-30T05:49:33Z</cp:lastPrinted>
  <dcterms:created xsi:type="dcterms:W3CDTF">2008-03-26T04:25:38Z</dcterms:created>
  <dcterms:modified xsi:type="dcterms:W3CDTF">2019-05-27T07:51:30Z</dcterms:modified>
</cp:coreProperties>
</file>